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Workgroups\GAS\NGAS\Common\GASControl\Gas Composition\"/>
    </mc:Choice>
  </mc:AlternateContent>
  <xr:revisionPtr revIDLastSave="0" documentId="13_ncr:1_{9315F1FA-5F3D-4584-9A15-0DC8EFECF522}" xr6:coauthVersionLast="47" xr6:coauthVersionMax="47" xr10:uidLastSave="{00000000-0000-0000-0000-000000000000}"/>
  <bookViews>
    <workbookView xWindow="-120" yWindow="-120" windowWidth="29040" windowHeight="15720" tabRatio="954" activeTab="4" xr2:uid="{00000000-000D-0000-FFFF-FFFF00000000}"/>
  </bookViews>
  <sheets>
    <sheet name="Jan" sheetId="29" r:id="rId1"/>
    <sheet name="Feb" sheetId="39" r:id="rId2"/>
    <sheet name="Mar" sheetId="30" r:id="rId3"/>
    <sheet name="Apr" sheetId="35" r:id="rId4"/>
    <sheet name="May" sheetId="38" r:id="rId5"/>
    <sheet name="Jun" sheetId="37" r:id="rId6"/>
    <sheet name="Jul" sheetId="36" r:id="rId7"/>
    <sheet name="Aug" sheetId="33" r:id="rId8"/>
    <sheet name="Sep" sheetId="34" r:id="rId9"/>
    <sheet name="Oct" sheetId="32" r:id="rId10"/>
    <sheet name="Nov" sheetId="31" r:id="rId11"/>
    <sheet name="Dec" sheetId="26" r:id="rId12"/>
  </sheets>
  <externalReferences>
    <externalReference r:id="rId13"/>
    <externalReference r:id="rId14"/>
    <externalReference r:id="rId15"/>
    <externalReference r:id="rId16"/>
    <externalReference r:id="rId17"/>
  </externalReferences>
  <definedNames>
    <definedName name="CarbonDioxideSG">#REF!</definedName>
    <definedName name="EthaneHV">#REF!</definedName>
    <definedName name="EthaneSG">#REF!</definedName>
    <definedName name="HeliumSG">#REF!</definedName>
    <definedName name="HeptaneHV">#REF!</definedName>
    <definedName name="HeptanesSG">#REF!</definedName>
    <definedName name="HexaneHV">#REF!</definedName>
    <definedName name="HexaneSG">#REF!</definedName>
    <definedName name="HydrogenHV">#REF!</definedName>
    <definedName name="HydrogenSG">#REF!</definedName>
    <definedName name="IButaneHV">#REF!</definedName>
    <definedName name="IButaneSG">#REF!</definedName>
    <definedName name="IPentaneHV">#REF!</definedName>
    <definedName name="IPentaneSG">#REF!</definedName>
    <definedName name="JulRpt" localSheetId="11">Dec!#REF!</definedName>
    <definedName name="MethaneHV">#REF!</definedName>
    <definedName name="MethaneSG">#REF!</definedName>
    <definedName name="NButaneHV">#REF!</definedName>
    <definedName name="NButaneSG">#REF!</definedName>
    <definedName name="NitrogenSG">#REF!</definedName>
    <definedName name="NPentaneHV">#REF!</definedName>
    <definedName name="NPentaneSG">#REF!</definedName>
    <definedName name="OxygenSG">#REF!</definedName>
    <definedName name="_xlnm.Print_Area" localSheetId="11">Dec!#REF!</definedName>
    <definedName name="_xlnm.Print_Area" localSheetId="6">Jul!#REF!</definedName>
    <definedName name="_xlnm.Print_Area" localSheetId="5">Jun!#REF!</definedName>
    <definedName name="_xlnm.Print_Area" localSheetId="8">Sep!#REF!</definedName>
    <definedName name="PropaneHV">#REF!</definedName>
    <definedName name="PropaneSG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Y45" i="38" l="1"/>
  <c r="W45" i="38"/>
  <c r="R45" i="38"/>
  <c r="O45" i="38"/>
  <c r="L45" i="38"/>
  <c r="I45" i="38"/>
  <c r="F45" i="38"/>
  <c r="Y44" i="38"/>
  <c r="W44" i="38"/>
  <c r="R44" i="38"/>
  <c r="O44" i="38"/>
  <c r="L44" i="38"/>
  <c r="I44" i="38"/>
  <c r="F44" i="38"/>
  <c r="Y40" i="38"/>
  <c r="W40" i="38"/>
  <c r="R40" i="38"/>
  <c r="O40" i="38"/>
  <c r="L40" i="38"/>
  <c r="I40" i="38"/>
  <c r="F40" i="38"/>
  <c r="Y39" i="38"/>
  <c r="W39" i="38"/>
  <c r="R39" i="38"/>
  <c r="O39" i="38"/>
  <c r="L39" i="38"/>
  <c r="I39" i="38"/>
  <c r="F39" i="38"/>
  <c r="U31" i="38"/>
  <c r="Y29" i="38"/>
  <c r="W29" i="38"/>
  <c r="R29" i="38"/>
  <c r="O29" i="38"/>
  <c r="L29" i="38"/>
  <c r="I29" i="38"/>
  <c r="F29" i="38"/>
  <c r="Y28" i="38"/>
  <c r="W28" i="38"/>
  <c r="R28" i="38"/>
  <c r="O28" i="38"/>
  <c r="L28" i="38"/>
  <c r="I28" i="38"/>
  <c r="F28" i="38"/>
  <c r="Y27" i="38"/>
  <c r="W27" i="38"/>
  <c r="R27" i="38"/>
  <c r="O27" i="38"/>
  <c r="L27" i="38"/>
  <c r="I27" i="38"/>
  <c r="F27" i="38"/>
  <c r="Y26" i="38"/>
  <c r="W26" i="38"/>
  <c r="R26" i="38"/>
  <c r="O26" i="38"/>
  <c r="L26" i="38"/>
  <c r="I26" i="38"/>
  <c r="F26" i="38"/>
  <c r="Y25" i="38"/>
  <c r="W25" i="38"/>
  <c r="R25" i="38"/>
  <c r="O25" i="38"/>
  <c r="L25" i="38"/>
  <c r="I25" i="38"/>
  <c r="F25" i="38"/>
  <c r="Y24" i="38"/>
  <c r="W24" i="38"/>
  <c r="R24" i="38"/>
  <c r="O24" i="38"/>
  <c r="L24" i="38"/>
  <c r="I24" i="38"/>
  <c r="F24" i="38"/>
  <c r="Y23" i="38"/>
  <c r="W23" i="38"/>
  <c r="R23" i="38"/>
  <c r="O23" i="38"/>
  <c r="L23" i="38"/>
  <c r="I23" i="38"/>
  <c r="F23" i="38"/>
  <c r="Y22" i="38"/>
  <c r="W22" i="38"/>
  <c r="R22" i="38"/>
  <c r="O22" i="38"/>
  <c r="L22" i="38"/>
  <c r="I22" i="38"/>
  <c r="F22" i="38"/>
  <c r="Y21" i="38"/>
  <c r="W21" i="38"/>
  <c r="R21" i="38"/>
  <c r="O21" i="38"/>
  <c r="L21" i="38"/>
  <c r="I21" i="38"/>
  <c r="F21" i="38"/>
  <c r="Y20" i="38"/>
  <c r="W20" i="38"/>
  <c r="R20" i="38"/>
  <c r="O20" i="38"/>
  <c r="L20" i="38"/>
  <c r="I20" i="38"/>
  <c r="F20" i="38"/>
  <c r="Y19" i="38"/>
  <c r="W19" i="38"/>
  <c r="R19" i="38"/>
  <c r="O19" i="38"/>
  <c r="L19" i="38"/>
  <c r="I19" i="38"/>
  <c r="F19" i="38"/>
  <c r="Y18" i="38"/>
  <c r="Y31" i="38" s="1"/>
  <c r="W18" i="38"/>
  <c r="R18" i="38"/>
  <c r="R31" i="38" s="1"/>
  <c r="O18" i="38"/>
  <c r="O31" i="38" s="1"/>
  <c r="L18" i="38"/>
  <c r="L31" i="38" s="1"/>
  <c r="I18" i="38"/>
  <c r="I31" i="38" s="1"/>
  <c r="F18" i="38"/>
  <c r="F31" i="38" s="1"/>
  <c r="Y17" i="38"/>
  <c r="W17" i="38"/>
  <c r="R17" i="38"/>
  <c r="O17" i="38"/>
  <c r="L17" i="38"/>
  <c r="I17" i="38"/>
  <c r="F17" i="38"/>
  <c r="Y16" i="38"/>
  <c r="W16" i="38"/>
  <c r="W31" i="38" s="1"/>
  <c r="R16" i="38"/>
  <c r="O16" i="38"/>
  <c r="L16" i="38"/>
  <c r="I16" i="38"/>
  <c r="F16" i="38"/>
  <c r="Y12" i="38"/>
  <c r="R12" i="38"/>
  <c r="O12" i="38"/>
  <c r="K12" i="38"/>
  <c r="W12" i="38" s="1"/>
  <c r="I12" i="38"/>
  <c r="F12" i="38"/>
  <c r="Y45" i="35"/>
  <c r="W45" i="35"/>
  <c r="R45" i="35"/>
  <c r="O45" i="35"/>
  <c r="L45" i="35"/>
  <c r="I45" i="35"/>
  <c r="F45" i="35"/>
  <c r="Y44" i="35"/>
  <c r="W44" i="35"/>
  <c r="R44" i="35"/>
  <c r="O44" i="35"/>
  <c r="L44" i="35"/>
  <c r="I44" i="35"/>
  <c r="F44" i="35"/>
  <c r="Y40" i="35"/>
  <c r="W40" i="35"/>
  <c r="R40" i="35"/>
  <c r="O40" i="35"/>
  <c r="L40" i="35"/>
  <c r="I40" i="35"/>
  <c r="F40" i="35"/>
  <c r="Y39" i="35"/>
  <c r="W39" i="35"/>
  <c r="R39" i="35"/>
  <c r="O39" i="35"/>
  <c r="L39" i="35"/>
  <c r="I39" i="35"/>
  <c r="F39" i="35"/>
  <c r="U31" i="35"/>
  <c r="Y29" i="35"/>
  <c r="W29" i="35"/>
  <c r="R29" i="35"/>
  <c r="O29" i="35"/>
  <c r="L29" i="35"/>
  <c r="I29" i="35"/>
  <c r="F29" i="35"/>
  <c r="Y28" i="35"/>
  <c r="W28" i="35"/>
  <c r="R28" i="35"/>
  <c r="O28" i="35"/>
  <c r="L28" i="35"/>
  <c r="I28" i="35"/>
  <c r="F28" i="35"/>
  <c r="Y27" i="35"/>
  <c r="W27" i="35"/>
  <c r="R27" i="35"/>
  <c r="O27" i="35"/>
  <c r="L27" i="35"/>
  <c r="I27" i="35"/>
  <c r="F27" i="35"/>
  <c r="Y26" i="35"/>
  <c r="W26" i="35"/>
  <c r="R26" i="35"/>
  <c r="O26" i="35"/>
  <c r="L26" i="35"/>
  <c r="I26" i="35"/>
  <c r="F26" i="35"/>
  <c r="Y25" i="35"/>
  <c r="W25" i="35"/>
  <c r="R25" i="35"/>
  <c r="O25" i="35"/>
  <c r="L25" i="35"/>
  <c r="I25" i="35"/>
  <c r="F25" i="35"/>
  <c r="Y24" i="35"/>
  <c r="W24" i="35"/>
  <c r="R24" i="35"/>
  <c r="O24" i="35"/>
  <c r="L24" i="35"/>
  <c r="I24" i="35"/>
  <c r="F24" i="35"/>
  <c r="Y23" i="35"/>
  <c r="W23" i="35"/>
  <c r="R23" i="35"/>
  <c r="O23" i="35"/>
  <c r="L23" i="35"/>
  <c r="I23" i="35"/>
  <c r="F23" i="35"/>
  <c r="Y22" i="35"/>
  <c r="W22" i="35"/>
  <c r="R22" i="35"/>
  <c r="O22" i="35"/>
  <c r="L22" i="35"/>
  <c r="I22" i="35"/>
  <c r="F22" i="35"/>
  <c r="Y21" i="35"/>
  <c r="W21" i="35"/>
  <c r="R21" i="35"/>
  <c r="O21" i="35"/>
  <c r="L21" i="35"/>
  <c r="I21" i="35"/>
  <c r="F21" i="35"/>
  <c r="Y20" i="35"/>
  <c r="W20" i="35"/>
  <c r="R20" i="35"/>
  <c r="O20" i="35"/>
  <c r="L20" i="35"/>
  <c r="I20" i="35"/>
  <c r="F20" i="35"/>
  <c r="Y19" i="35"/>
  <c r="W19" i="35"/>
  <c r="R19" i="35"/>
  <c r="O19" i="35"/>
  <c r="L19" i="35"/>
  <c r="I19" i="35"/>
  <c r="F19" i="35"/>
  <c r="Y18" i="35"/>
  <c r="Y31" i="35" s="1"/>
  <c r="W18" i="35"/>
  <c r="W31" i="35" s="1"/>
  <c r="R18" i="35"/>
  <c r="R31" i="35" s="1"/>
  <c r="O18" i="35"/>
  <c r="O31" i="35" s="1"/>
  <c r="L18" i="35"/>
  <c r="L31" i="35" s="1"/>
  <c r="I18" i="35"/>
  <c r="I31" i="35" s="1"/>
  <c r="F18" i="35"/>
  <c r="F31" i="35" s="1"/>
  <c r="Y17" i="35"/>
  <c r="W17" i="35"/>
  <c r="R17" i="35"/>
  <c r="O17" i="35"/>
  <c r="L17" i="35"/>
  <c r="I17" i="35"/>
  <c r="F17" i="35"/>
  <c r="Y16" i="35"/>
  <c r="W16" i="35"/>
  <c r="R16" i="35"/>
  <c r="O16" i="35"/>
  <c r="L16" i="35"/>
  <c r="I16" i="35"/>
  <c r="F16" i="35"/>
  <c r="Y12" i="35"/>
  <c r="R12" i="35"/>
  <c r="O12" i="35"/>
  <c r="K12" i="35"/>
  <c r="W12" i="35" s="1"/>
  <c r="I12" i="35"/>
  <c r="F12" i="35"/>
  <c r="Y45" i="30"/>
  <c r="W45" i="30"/>
  <c r="R45" i="30"/>
  <c r="O45" i="30"/>
  <c r="L45" i="30"/>
  <c r="I45" i="30"/>
  <c r="F45" i="30"/>
  <c r="Y44" i="30"/>
  <c r="W44" i="30"/>
  <c r="R44" i="30"/>
  <c r="O44" i="30"/>
  <c r="L44" i="30"/>
  <c r="I44" i="30"/>
  <c r="F44" i="30"/>
  <c r="Y40" i="30"/>
  <c r="W40" i="30"/>
  <c r="R40" i="30"/>
  <c r="O40" i="30"/>
  <c r="L40" i="30"/>
  <c r="I40" i="30"/>
  <c r="F40" i="30"/>
  <c r="Y39" i="30"/>
  <c r="W39" i="30"/>
  <c r="R39" i="30"/>
  <c r="O39" i="30"/>
  <c r="L39" i="30"/>
  <c r="I39" i="30"/>
  <c r="F39" i="30"/>
  <c r="U31" i="30"/>
  <c r="Y29" i="30"/>
  <c r="W29" i="30"/>
  <c r="R29" i="30"/>
  <c r="O29" i="30"/>
  <c r="L29" i="30"/>
  <c r="I29" i="30"/>
  <c r="F29" i="30"/>
  <c r="Y28" i="30"/>
  <c r="W28" i="30"/>
  <c r="R28" i="30"/>
  <c r="O28" i="30"/>
  <c r="L28" i="30"/>
  <c r="I28" i="30"/>
  <c r="F28" i="30"/>
  <c r="Y27" i="30"/>
  <c r="W27" i="30"/>
  <c r="R27" i="30"/>
  <c r="O27" i="30"/>
  <c r="L27" i="30"/>
  <c r="I27" i="30"/>
  <c r="F27" i="30"/>
  <c r="Y26" i="30"/>
  <c r="W26" i="30"/>
  <c r="R26" i="30"/>
  <c r="O26" i="30"/>
  <c r="L26" i="30"/>
  <c r="I26" i="30"/>
  <c r="F26" i="30"/>
  <c r="Y25" i="30"/>
  <c r="W25" i="30"/>
  <c r="R25" i="30"/>
  <c r="O25" i="30"/>
  <c r="L25" i="30"/>
  <c r="I25" i="30"/>
  <c r="F25" i="30"/>
  <c r="Y24" i="30"/>
  <c r="W24" i="30"/>
  <c r="R24" i="30"/>
  <c r="O24" i="30"/>
  <c r="L24" i="30"/>
  <c r="I24" i="30"/>
  <c r="F24" i="30"/>
  <c r="Y23" i="30"/>
  <c r="W23" i="30"/>
  <c r="R23" i="30"/>
  <c r="O23" i="30"/>
  <c r="L23" i="30"/>
  <c r="I23" i="30"/>
  <c r="F23" i="30"/>
  <c r="Y22" i="30"/>
  <c r="W22" i="30"/>
  <c r="R22" i="30"/>
  <c r="O22" i="30"/>
  <c r="L22" i="30"/>
  <c r="I22" i="30"/>
  <c r="F22" i="30"/>
  <c r="Y21" i="30"/>
  <c r="W21" i="30"/>
  <c r="R21" i="30"/>
  <c r="O21" i="30"/>
  <c r="L21" i="30"/>
  <c r="I21" i="30"/>
  <c r="F21" i="30"/>
  <c r="Y20" i="30"/>
  <c r="W20" i="30"/>
  <c r="R20" i="30"/>
  <c r="O20" i="30"/>
  <c r="L20" i="30"/>
  <c r="I20" i="30"/>
  <c r="F20" i="30"/>
  <c r="Y19" i="30"/>
  <c r="W19" i="30"/>
  <c r="R19" i="30"/>
  <c r="O19" i="30"/>
  <c r="L19" i="30"/>
  <c r="I19" i="30"/>
  <c r="F19" i="30"/>
  <c r="Y18" i="30"/>
  <c r="Y31" i="30" s="1"/>
  <c r="W18" i="30"/>
  <c r="R18" i="30"/>
  <c r="R31" i="30" s="1"/>
  <c r="O18" i="30"/>
  <c r="O31" i="30" s="1"/>
  <c r="L18" i="30"/>
  <c r="L31" i="30" s="1"/>
  <c r="I18" i="30"/>
  <c r="I31" i="30" s="1"/>
  <c r="F18" i="30"/>
  <c r="F31" i="30" s="1"/>
  <c r="Y17" i="30"/>
  <c r="W17" i="30"/>
  <c r="R17" i="30"/>
  <c r="O17" i="30"/>
  <c r="L17" i="30"/>
  <c r="I17" i="30"/>
  <c r="F17" i="30"/>
  <c r="Y16" i="30"/>
  <c r="W16" i="30"/>
  <c r="W31" i="30" s="1"/>
  <c r="R16" i="30"/>
  <c r="O16" i="30"/>
  <c r="L16" i="30"/>
  <c r="I16" i="30"/>
  <c r="F16" i="30"/>
  <c r="Y12" i="30"/>
  <c r="R12" i="30"/>
  <c r="O12" i="30"/>
  <c r="K12" i="30"/>
  <c r="W12" i="30" s="1"/>
  <c r="I12" i="30"/>
  <c r="F12" i="30"/>
  <c r="Y45" i="39"/>
  <c r="W45" i="39"/>
  <c r="R45" i="39"/>
  <c r="O45" i="39"/>
  <c r="L45" i="39"/>
  <c r="I45" i="39"/>
  <c r="F45" i="39"/>
  <c r="Y44" i="39"/>
  <c r="W44" i="39"/>
  <c r="R44" i="39"/>
  <c r="O44" i="39"/>
  <c r="L44" i="39"/>
  <c r="I44" i="39"/>
  <c r="F44" i="39"/>
  <c r="Y40" i="39"/>
  <c r="W40" i="39"/>
  <c r="R40" i="39"/>
  <c r="O40" i="39"/>
  <c r="L40" i="39"/>
  <c r="I40" i="39"/>
  <c r="F40" i="39"/>
  <c r="Y39" i="39"/>
  <c r="W39" i="39"/>
  <c r="R39" i="39"/>
  <c r="O39" i="39"/>
  <c r="L39" i="39"/>
  <c r="I39" i="39"/>
  <c r="F39" i="39"/>
  <c r="U31" i="39"/>
  <c r="Y29" i="39"/>
  <c r="W29" i="39"/>
  <c r="R29" i="39"/>
  <c r="O29" i="39"/>
  <c r="L29" i="39"/>
  <c r="I29" i="39"/>
  <c r="F29" i="39"/>
  <c r="Y28" i="39"/>
  <c r="W28" i="39"/>
  <c r="R28" i="39"/>
  <c r="O28" i="39"/>
  <c r="L28" i="39"/>
  <c r="I28" i="39"/>
  <c r="F28" i="39"/>
  <c r="Y27" i="39"/>
  <c r="W27" i="39"/>
  <c r="R27" i="39"/>
  <c r="O27" i="39"/>
  <c r="L27" i="39"/>
  <c r="I27" i="39"/>
  <c r="F27" i="39"/>
  <c r="Y26" i="39"/>
  <c r="W26" i="39"/>
  <c r="R26" i="39"/>
  <c r="O26" i="39"/>
  <c r="L26" i="39"/>
  <c r="I26" i="39"/>
  <c r="F26" i="39"/>
  <c r="Y25" i="39"/>
  <c r="W25" i="39"/>
  <c r="R25" i="39"/>
  <c r="O25" i="39"/>
  <c r="L25" i="39"/>
  <c r="I25" i="39"/>
  <c r="F25" i="39"/>
  <c r="Y24" i="39"/>
  <c r="W24" i="39"/>
  <c r="R24" i="39"/>
  <c r="O24" i="39"/>
  <c r="L24" i="39"/>
  <c r="I24" i="39"/>
  <c r="F24" i="39"/>
  <c r="Y23" i="39"/>
  <c r="W23" i="39"/>
  <c r="R23" i="39"/>
  <c r="O23" i="39"/>
  <c r="L23" i="39"/>
  <c r="I23" i="39"/>
  <c r="F23" i="39"/>
  <c r="Y22" i="39"/>
  <c r="W22" i="39"/>
  <c r="R22" i="39"/>
  <c r="O22" i="39"/>
  <c r="L22" i="39"/>
  <c r="I22" i="39"/>
  <c r="F22" i="39"/>
  <c r="Y21" i="39"/>
  <c r="W21" i="39"/>
  <c r="R21" i="39"/>
  <c r="O21" i="39"/>
  <c r="L21" i="39"/>
  <c r="I21" i="39"/>
  <c r="F21" i="39"/>
  <c r="Y20" i="39"/>
  <c r="W20" i="39"/>
  <c r="R20" i="39"/>
  <c r="O20" i="39"/>
  <c r="L20" i="39"/>
  <c r="I20" i="39"/>
  <c r="F20" i="39"/>
  <c r="Y19" i="39"/>
  <c r="W19" i="39"/>
  <c r="R19" i="39"/>
  <c r="O19" i="39"/>
  <c r="L19" i="39"/>
  <c r="I19" i="39"/>
  <c r="F19" i="39"/>
  <c r="Y18" i="39"/>
  <c r="Y31" i="39" s="1"/>
  <c r="W18" i="39"/>
  <c r="R18" i="39"/>
  <c r="R31" i="39" s="1"/>
  <c r="O18" i="39"/>
  <c r="O31" i="39" s="1"/>
  <c r="L18" i="39"/>
  <c r="L31" i="39" s="1"/>
  <c r="I18" i="39"/>
  <c r="I31" i="39" s="1"/>
  <c r="F18" i="39"/>
  <c r="F31" i="39" s="1"/>
  <c r="Y17" i="39"/>
  <c r="W17" i="39"/>
  <c r="R17" i="39"/>
  <c r="O17" i="39"/>
  <c r="L17" i="39"/>
  <c r="I17" i="39"/>
  <c r="F17" i="39"/>
  <c r="Y16" i="39"/>
  <c r="W16" i="39"/>
  <c r="W31" i="39" s="1"/>
  <c r="R16" i="39"/>
  <c r="O16" i="39"/>
  <c r="L16" i="39"/>
  <c r="I16" i="39"/>
  <c r="F16" i="39"/>
  <c r="Y12" i="39"/>
  <c r="R12" i="39"/>
  <c r="O12" i="39"/>
  <c r="K12" i="39"/>
  <c r="W12" i="39" s="1"/>
  <c r="I12" i="39"/>
  <c r="F12" i="39"/>
  <c r="Y45" i="29"/>
  <c r="W45" i="29"/>
  <c r="R45" i="29"/>
  <c r="O45" i="29"/>
  <c r="L45" i="29"/>
  <c r="I45" i="29"/>
  <c r="F45" i="29"/>
  <c r="Y44" i="29"/>
  <c r="W44" i="29"/>
  <c r="R44" i="29"/>
  <c r="O44" i="29"/>
  <c r="L44" i="29"/>
  <c r="I44" i="29"/>
  <c r="F44" i="29"/>
  <c r="Y40" i="29"/>
  <c r="W40" i="29"/>
  <c r="R40" i="29"/>
  <c r="O40" i="29"/>
  <c r="L40" i="29"/>
  <c r="I40" i="29"/>
  <c r="F40" i="29"/>
  <c r="Y39" i="29"/>
  <c r="W39" i="29"/>
  <c r="R39" i="29"/>
  <c r="O39" i="29"/>
  <c r="L39" i="29"/>
  <c r="I39" i="29"/>
  <c r="F39" i="29"/>
  <c r="U31" i="29"/>
  <c r="Y29" i="29"/>
  <c r="W29" i="29"/>
  <c r="R29" i="29"/>
  <c r="O29" i="29"/>
  <c r="L29" i="29"/>
  <c r="I29" i="29"/>
  <c r="F29" i="29"/>
  <c r="Y28" i="29"/>
  <c r="W28" i="29"/>
  <c r="R28" i="29"/>
  <c r="O28" i="29"/>
  <c r="L28" i="29"/>
  <c r="I28" i="29"/>
  <c r="F28" i="29"/>
  <c r="Y27" i="29"/>
  <c r="W27" i="29"/>
  <c r="R27" i="29"/>
  <c r="O27" i="29"/>
  <c r="L27" i="29"/>
  <c r="I27" i="29"/>
  <c r="F27" i="29"/>
  <c r="Y26" i="29"/>
  <c r="W26" i="29"/>
  <c r="R26" i="29"/>
  <c r="O26" i="29"/>
  <c r="L26" i="29"/>
  <c r="I26" i="29"/>
  <c r="F26" i="29"/>
  <c r="Y25" i="29"/>
  <c r="W25" i="29"/>
  <c r="R25" i="29"/>
  <c r="O25" i="29"/>
  <c r="L25" i="29"/>
  <c r="I25" i="29"/>
  <c r="F25" i="29"/>
  <c r="Y24" i="29"/>
  <c r="W24" i="29"/>
  <c r="R24" i="29"/>
  <c r="O24" i="29"/>
  <c r="L24" i="29"/>
  <c r="I24" i="29"/>
  <c r="F24" i="29"/>
  <c r="Y23" i="29"/>
  <c r="W23" i="29"/>
  <c r="R23" i="29"/>
  <c r="O23" i="29"/>
  <c r="L23" i="29"/>
  <c r="I23" i="29"/>
  <c r="F23" i="29"/>
  <c r="Y22" i="29"/>
  <c r="W22" i="29"/>
  <c r="R22" i="29"/>
  <c r="O22" i="29"/>
  <c r="L22" i="29"/>
  <c r="I22" i="29"/>
  <c r="F22" i="29"/>
  <c r="Y21" i="29"/>
  <c r="W21" i="29"/>
  <c r="R21" i="29"/>
  <c r="O21" i="29"/>
  <c r="L21" i="29"/>
  <c r="I21" i="29"/>
  <c r="F21" i="29"/>
  <c r="Y20" i="29"/>
  <c r="W20" i="29"/>
  <c r="R20" i="29"/>
  <c r="O20" i="29"/>
  <c r="L20" i="29"/>
  <c r="I20" i="29"/>
  <c r="F20" i="29"/>
  <c r="Y19" i="29"/>
  <c r="W19" i="29"/>
  <c r="R19" i="29"/>
  <c r="O19" i="29"/>
  <c r="L19" i="29"/>
  <c r="I19" i="29"/>
  <c r="F19" i="29"/>
  <c r="Y18" i="29"/>
  <c r="W18" i="29"/>
  <c r="R18" i="29"/>
  <c r="R31" i="29" s="1"/>
  <c r="O18" i="29"/>
  <c r="O31" i="29" s="1"/>
  <c r="L18" i="29"/>
  <c r="L31" i="29" s="1"/>
  <c r="I18" i="29"/>
  <c r="I31" i="29" s="1"/>
  <c r="F18" i="29"/>
  <c r="F31" i="29" s="1"/>
  <c r="Y17" i="29"/>
  <c r="Y31" i="29" s="1"/>
  <c r="W17" i="29"/>
  <c r="W31" i="29" s="1"/>
  <c r="R17" i="29"/>
  <c r="O17" i="29"/>
  <c r="L17" i="29"/>
  <c r="I17" i="29"/>
  <c r="F17" i="29"/>
  <c r="Y16" i="29"/>
  <c r="W16" i="29"/>
  <c r="R16" i="29"/>
  <c r="O16" i="29"/>
  <c r="L16" i="29"/>
  <c r="I16" i="29"/>
  <c r="F16" i="29"/>
  <c r="Y12" i="29"/>
  <c r="R12" i="29"/>
  <c r="O12" i="29"/>
  <c r="K12" i="29"/>
  <c r="W12" i="29" s="1"/>
  <c r="I12" i="29"/>
  <c r="F12" i="29"/>
</calcChain>
</file>

<file path=xl/sharedStrings.xml><?xml version="1.0" encoding="utf-8"?>
<sst xmlns="http://schemas.openxmlformats.org/spreadsheetml/2006/main" count="510" uniqueCount="59">
  <si>
    <t xml:space="preserve">                        </t>
  </si>
  <si>
    <t>Percent by Volume at 14.73 PSIA and 60 Degrees F.</t>
  </si>
  <si>
    <t>Natural</t>
  </si>
  <si>
    <t>Gulf Coast</t>
  </si>
  <si>
    <t>Midwestern</t>
  </si>
  <si>
    <t xml:space="preserve">Northern </t>
  </si>
  <si>
    <t>Northern</t>
  </si>
  <si>
    <t>Alliance</t>
  </si>
  <si>
    <t>ANR</t>
  </si>
  <si>
    <t>Division</t>
  </si>
  <si>
    <t>Tennesee</t>
  </si>
  <si>
    <t>Border</t>
  </si>
  <si>
    <t>Gas Trans.</t>
  </si>
  <si>
    <t xml:space="preserve">Gas </t>
  </si>
  <si>
    <t xml:space="preserve"> </t>
  </si>
  <si>
    <t>Natural Gas Pipeline</t>
  </si>
  <si>
    <t>Pipeline</t>
  </si>
  <si>
    <t xml:space="preserve">      Date of Sample:</t>
  </si>
  <si>
    <t xml:space="preserve">    (Avg)</t>
  </si>
  <si>
    <t>(Avg)</t>
  </si>
  <si>
    <t>Moisture</t>
  </si>
  <si>
    <t>Dry</t>
  </si>
  <si>
    <t>Nitrogen</t>
  </si>
  <si>
    <t>N2</t>
  </si>
  <si>
    <t>%</t>
  </si>
  <si>
    <t>Carbon Dioxide</t>
  </si>
  <si>
    <t>CO2</t>
  </si>
  <si>
    <t>Methane</t>
  </si>
  <si>
    <t>CH4</t>
  </si>
  <si>
    <t>Ethane</t>
  </si>
  <si>
    <t>C2H6</t>
  </si>
  <si>
    <t>Propane</t>
  </si>
  <si>
    <t>C3H8</t>
  </si>
  <si>
    <t>Butanes - I</t>
  </si>
  <si>
    <t>C4H10</t>
  </si>
  <si>
    <t>Butanes - N</t>
  </si>
  <si>
    <t>Pentanes - I</t>
  </si>
  <si>
    <t>C5H12</t>
  </si>
  <si>
    <t>Pentanes - N</t>
  </si>
  <si>
    <t>Hexane &amp; Others</t>
  </si>
  <si>
    <t>C6+</t>
  </si>
  <si>
    <t>Helium</t>
  </si>
  <si>
    <t>He</t>
  </si>
  <si>
    <t>Heptanes</t>
  </si>
  <si>
    <t>C7</t>
  </si>
  <si>
    <t>Hydrogen</t>
  </si>
  <si>
    <t>H2</t>
  </si>
  <si>
    <t>Oxygen</t>
  </si>
  <si>
    <t>O2</t>
  </si>
  <si>
    <t>Note:</t>
  </si>
  <si>
    <t xml:space="preserve">The gas supplied has about .4 grains sulphur per 100 cubic feet, on the average, </t>
  </si>
  <si>
    <t>about 0.0010% by weight.</t>
  </si>
  <si>
    <t>BTU Per Cubic Foot</t>
  </si>
  <si>
    <t>By Calorimeter</t>
  </si>
  <si>
    <t>Calculated from Analysis</t>
  </si>
  <si>
    <t>Specific Gravity</t>
  </si>
  <si>
    <t>Determined by Balance</t>
  </si>
  <si>
    <t>Calculated</t>
  </si>
  <si>
    <t>Gas Control,  630-388-2226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</si>
</sst>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mmmm\ d\,\ yyyy"/>
    <numFmt numFmtId="165" formatCode="mmmm\-yy"/>
    <numFmt numFmtId="166" formatCode="0.000"/>
  </numFmts>
  <fonts count="12" x14ac:knownFonts="1">
    <font>
      <sz val="10"/>
      <name val="Arial"/>
    </font>
    <font>
      <sz val="8"/>
      <name val="Arial"/>
      <family val="2"/>
    </font>
    <font>
      <sz val="10"/>
      <name val="Arial"/>
    </font>
    <font>
      <b/>
      <u/>
      <sz val="11"/>
      <name val="Arial"/>
      <family val="2"/>
    </font>
    <font>
      <i/>
      <sz val="10"/>
      <color indexed="12"/>
      <name val="Arial"/>
      <family val="2"/>
    </font>
    <font>
      <b/>
      <i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u/>
      <sz val="10"/>
      <name val="Arial"/>
      <family val="2"/>
    </font>
    <font>
      <sz val="10"/>
      <color indexed="10"/>
      <name val="Arial"/>
      <family val="2"/>
    </font>
    <font>
      <sz val="8"/>
      <color indexed="9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69">
    <xf numFmtId="0" fontId="0" fillId="0" borderId="0" xfId="0"/>
    <xf numFmtId="0" fontId="0" fillId="0" borderId="0" xfId="0" applyAlignment="1">
      <alignment horizontal="center"/>
    </xf>
    <xf numFmtId="164" fontId="4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0" fillId="0" borderId="2" xfId="0" applyBorder="1"/>
    <xf numFmtId="0" fontId="0" fillId="0" borderId="1" xfId="0" applyBorder="1"/>
    <xf numFmtId="0" fontId="0" fillId="0" borderId="3" xfId="0" applyBorder="1"/>
    <xf numFmtId="0" fontId="6" fillId="0" borderId="0" xfId="0" applyFont="1"/>
    <xf numFmtId="0" fontId="0" fillId="0" borderId="4" xfId="0" applyBorder="1"/>
    <xf numFmtId="0" fontId="0" fillId="0" borderId="5" xfId="0" applyBorder="1"/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0" xfId="0" applyAlignment="1">
      <alignment horizontal="left"/>
    </xf>
    <xf numFmtId="0" fontId="0" fillId="0" borderId="5" xfId="0" applyBorder="1" applyAlignment="1">
      <alignment horizontal="left"/>
    </xf>
    <xf numFmtId="17" fontId="0" fillId="0" borderId="0" xfId="0" applyNumberFormat="1" applyAlignment="1">
      <alignment horizontal="center"/>
    </xf>
    <xf numFmtId="17" fontId="7" fillId="0" borderId="0" xfId="0" applyNumberFormat="1" applyFont="1" applyAlignment="1">
      <alignment horizontal="center"/>
    </xf>
    <xf numFmtId="2" fontId="0" fillId="0" borderId="4" xfId="0" applyNumberFormat="1" applyBorder="1"/>
    <xf numFmtId="0" fontId="0" fillId="0" borderId="0" xfId="0" quotePrefix="1"/>
    <xf numFmtId="2" fontId="0" fillId="0" borderId="0" xfId="0" applyNumberFormat="1"/>
    <xf numFmtId="0" fontId="0" fillId="0" borderId="5" xfId="0" quotePrefix="1" applyBorder="1"/>
    <xf numFmtId="2" fontId="8" fillId="0" borderId="4" xfId="0" applyNumberFormat="1" applyFont="1" applyBorder="1"/>
    <xf numFmtId="2" fontId="8" fillId="0" borderId="0" xfId="0" applyNumberFormat="1" applyFont="1"/>
    <xf numFmtId="2" fontId="0" fillId="0" borderId="9" xfId="0" applyNumberFormat="1" applyBorder="1"/>
    <xf numFmtId="0" fontId="0" fillId="0" borderId="10" xfId="0" applyBorder="1"/>
    <xf numFmtId="2" fontId="0" fillId="0" borderId="10" xfId="0" applyNumberFormat="1" applyBorder="1"/>
    <xf numFmtId="0" fontId="0" fillId="0" borderId="11" xfId="0" applyBorder="1"/>
    <xf numFmtId="0" fontId="8" fillId="0" borderId="0" xfId="0" applyFont="1"/>
    <xf numFmtId="43" fontId="0" fillId="0" borderId="0" xfId="0" applyNumberFormat="1"/>
    <xf numFmtId="1" fontId="0" fillId="0" borderId="1" xfId="0" applyNumberFormat="1" applyBorder="1"/>
    <xf numFmtId="1" fontId="0" fillId="0" borderId="2" xfId="0" applyNumberFormat="1" applyBorder="1"/>
    <xf numFmtId="1" fontId="0" fillId="0" borderId="4" xfId="0" applyNumberFormat="1" applyBorder="1"/>
    <xf numFmtId="1" fontId="0" fillId="0" borderId="0" xfId="0" applyNumberFormat="1"/>
    <xf numFmtId="1" fontId="2" fillId="0" borderId="0" xfId="1" applyNumberFormat="1" applyBorder="1"/>
    <xf numFmtId="166" fontId="0" fillId="0" borderId="4" xfId="0" applyNumberFormat="1" applyBorder="1"/>
    <xf numFmtId="166" fontId="0" fillId="0" borderId="0" xfId="0" applyNumberFormat="1"/>
    <xf numFmtId="166" fontId="0" fillId="0" borderId="5" xfId="0" applyNumberFormat="1" applyBorder="1"/>
    <xf numFmtId="166" fontId="0" fillId="0" borderId="9" xfId="0" applyNumberFormat="1" applyBorder="1"/>
    <xf numFmtId="166" fontId="0" fillId="0" borderId="10" xfId="0" applyNumberFormat="1" applyBorder="1"/>
    <xf numFmtId="0" fontId="9" fillId="0" borderId="0" xfId="0" applyFont="1"/>
    <xf numFmtId="0" fontId="6" fillId="0" borderId="0" xfId="0" quotePrefix="1" applyFont="1"/>
    <xf numFmtId="0" fontId="10" fillId="0" borderId="0" xfId="0" applyFont="1"/>
    <xf numFmtId="0" fontId="1" fillId="0" borderId="0" xfId="0" applyFont="1"/>
    <xf numFmtId="0" fontId="11" fillId="0" borderId="0" xfId="0" applyFon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164" fontId="4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8" xfId="0" applyBorder="1" applyAlignment="1">
      <alignment horizontal="center"/>
    </xf>
    <xf numFmtId="0" fontId="0" fillId="0" borderId="7" xfId="0" applyBorder="1" applyAlignment="1">
      <alignment horizontal="center"/>
    </xf>
    <xf numFmtId="165" fontId="0" fillId="0" borderId="4" xfId="0" applyNumberFormat="1" applyBorder="1" applyAlignment="1">
      <alignment horizontal="center"/>
    </xf>
    <xf numFmtId="165" fontId="0" fillId="0" borderId="0" xfId="0" applyNumberFormat="1" applyAlignment="1">
      <alignment horizontal="center"/>
    </xf>
    <xf numFmtId="165" fontId="0" fillId="0" borderId="5" xfId="0" applyNumberFormat="1" applyBorder="1" applyAlignment="1">
      <alignment horizontal="center"/>
    </xf>
    <xf numFmtId="17" fontId="0" fillId="0" borderId="4" xfId="0" applyNumberFormat="1" applyBorder="1" applyAlignment="1">
      <alignment horizontal="center"/>
    </xf>
    <xf numFmtId="17" fontId="0" fillId="0" borderId="0" xfId="0" applyNumberFormat="1" applyAlignment="1">
      <alignment horizontal="center"/>
    </xf>
    <xf numFmtId="17" fontId="0" fillId="0" borderId="5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0" xfId="0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4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southernco.com\shared%20data\Workgroups\GAS\NGAS\Common\GASControl\Gas%20Qualities\Gas%20Quality%202025\Janurary2025_Gas_Quality.xlsx" TargetMode="External"/><Relationship Id="rId1" Type="http://schemas.openxmlformats.org/officeDocument/2006/relationships/externalLinkPath" Target="file:///\\southernco.com\shared%20data\Workgroups\GAS\NGAS\Common\GASControl\Gas%20Qualities\Gas%20Quality%202025\Janurary2025_Gas_Quality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southernco.com\shared%20data\Workgroups\GAS\NGAS\Common\GASControl\Gas%20Qualities\Gas%20Quality%202025\February2025_Gas_Quality.xlsx" TargetMode="External"/><Relationship Id="rId1" Type="http://schemas.openxmlformats.org/officeDocument/2006/relationships/externalLinkPath" Target="file:///\\southernco.com\shared%20data\Workgroups\GAS\NGAS\Common\GASControl\Gas%20Qualities\Gas%20Quality%202025\February2025_Gas_Quality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southernco.com\shared%20data\Workgroups\GAS\NGAS\Common\GASControl\Gas%20Qualities\Gas%20Quality%202025\March2025_Gas_Quality.xlsx" TargetMode="External"/><Relationship Id="rId1" Type="http://schemas.openxmlformats.org/officeDocument/2006/relationships/externalLinkPath" Target="file:///\\southernco.com\shared%20data\Workgroups\GAS\NGAS\Common\GASControl\Gas%20Qualities\Gas%20Quality%202025\March2025_Gas_Quality.xlsx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southernco.com\shared%20data\Workgroups\GAS\NGAS\Common\GASControl\Gas%20Qualities\Gas%20Quality%202025\April2025_Gas_Quality.xlsx" TargetMode="External"/><Relationship Id="rId1" Type="http://schemas.openxmlformats.org/officeDocument/2006/relationships/externalLinkPath" Target="file:///\\southernco.com\shared%20data\Workgroups\GAS\NGAS\Common\GASControl\Gas%20Qualities\Gas%20Quality%202025\April2025_Gas_Quality.xlsx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southernco.com\shared%20data\Workgroups\GAS\NGAS\Common\GASControl\Gas%20Qualities\Gas%20Quality%202025\May2025_Gas_Quality.xlsx" TargetMode="External"/><Relationship Id="rId1" Type="http://schemas.openxmlformats.org/officeDocument/2006/relationships/externalLinkPath" Target="file:///\\southernco.com\shared%20data\Workgroups\GAS\NGAS\Common\GASControl\Gas%20Qualities\Gas%20Quality%202025\May2025_Gas_Qualit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pecGravity"/>
      <sheetName val="HeatingValue"/>
      <sheetName val="Month"/>
      <sheetName val="Pipeline Data"/>
      <sheetName val="ALLIANCE"/>
      <sheetName val="ANR"/>
      <sheetName val="NBorder"/>
      <sheetName val="NGPL"/>
      <sheetName val="NNG"/>
      <sheetName val="Midwest"/>
      <sheetName val="Wrap"/>
    </sheetNames>
    <sheetDataSet>
      <sheetData sheetId="0">
        <row r="25">
          <cell r="E25">
            <v>0.59811400000000003</v>
          </cell>
          <cell r="G25">
            <v>0.58978099999999989</v>
          </cell>
          <cell r="I25">
            <v>0.591831</v>
          </cell>
          <cell r="L25">
            <v>0.58530199999999999</v>
          </cell>
          <cell r="O25">
            <v>0.59427199999999991</v>
          </cell>
          <cell r="R25">
            <v>0.64748100000000008</v>
          </cell>
          <cell r="U25">
            <v>0.61532999999999993</v>
          </cell>
        </row>
      </sheetData>
      <sheetData sheetId="1">
        <row r="26">
          <cell r="E26">
            <v>1054.55</v>
          </cell>
          <cell r="K26">
            <v>1041.92</v>
          </cell>
          <cell r="N26">
            <v>1029.25</v>
          </cell>
          <cell r="Q26">
            <v>1021.01</v>
          </cell>
          <cell r="T26">
            <v>1058.3499999999999</v>
          </cell>
          <cell r="W26">
            <v>1091.47</v>
          </cell>
          <cell r="Z26">
            <v>1053.96</v>
          </cell>
        </row>
      </sheetData>
      <sheetData sheetId="2"/>
      <sheetData sheetId="3">
        <row r="7">
          <cell r="F7">
            <v>45658</v>
          </cell>
        </row>
        <row r="9">
          <cell r="G9">
            <v>1044.5360000000001</v>
          </cell>
          <cell r="J9">
            <v>1057.2612903225809</v>
          </cell>
          <cell r="M9">
            <v>1060.5674193548384</v>
          </cell>
          <cell r="P9">
            <v>1032.1312258064515</v>
          </cell>
          <cell r="S9">
            <v>1022.9827096774194</v>
          </cell>
          <cell r="V9">
            <v>1093.3206896551726</v>
          </cell>
          <cell r="Y9">
            <v>1056.9047096774195</v>
          </cell>
        </row>
        <row r="11">
          <cell r="G11">
            <v>0.59130000000000005</v>
          </cell>
          <cell r="J11">
            <v>0.5997548387096775</v>
          </cell>
          <cell r="M11">
            <v>0.59483870967741925</v>
          </cell>
          <cell r="P11">
            <v>0.5936548387096775</v>
          </cell>
          <cell r="S11">
            <v>0.58647419354838715</v>
          </cell>
          <cell r="V11">
            <v>0.64869310344827591</v>
          </cell>
          <cell r="Y11">
            <v>0.61722580645161285</v>
          </cell>
        </row>
        <row r="13">
          <cell r="G13">
            <v>0.91539999999999999</v>
          </cell>
          <cell r="J13">
            <v>0.89304838709677403</v>
          </cell>
          <cell r="M13">
            <v>0.3874193548387096</v>
          </cell>
          <cell r="P13">
            <v>1.6831322580645165</v>
          </cell>
          <cell r="S13">
            <v>0.85523225806451597</v>
          </cell>
          <cell r="V13">
            <v>2.5922931034482759</v>
          </cell>
          <cell r="Y13">
            <v>2.3439677419354847</v>
          </cell>
        </row>
        <row r="14">
          <cell r="G14">
            <v>0.47249999999999998</v>
          </cell>
          <cell r="J14">
            <v>0.5089387096774195</v>
          </cell>
          <cell r="M14">
            <v>0.45064516129032256</v>
          </cell>
          <cell r="P14">
            <v>0.60152903225806453</v>
          </cell>
          <cell r="S14">
            <v>1.0609354838709679</v>
          </cell>
          <cell r="V14">
            <v>1.0048310344827587</v>
          </cell>
          <cell r="Y14">
            <v>0.65100000000000002</v>
          </cell>
        </row>
        <row r="15">
          <cell r="G15">
            <v>92.962199999999996</v>
          </cell>
          <cell r="J15">
            <v>91.589587096774196</v>
          </cell>
          <cell r="M15">
            <v>92.515161290322581</v>
          </cell>
          <cell r="P15">
            <v>92.800909677419369</v>
          </cell>
          <cell r="S15">
            <v>94.876870967741908</v>
          </cell>
          <cell r="V15">
            <v>81.998910300000006</v>
          </cell>
          <cell r="Y15">
            <v>88.15213</v>
          </cell>
        </row>
        <row r="16">
          <cell r="G16">
            <v>5.4649000000000001</v>
          </cell>
          <cell r="J16">
            <v>6.62975806451613</v>
          </cell>
          <cell r="M16">
            <v>6.282258064516129</v>
          </cell>
          <cell r="P16">
            <v>4.5617225806451618</v>
          </cell>
          <cell r="S16">
            <v>2.9033322580645158</v>
          </cell>
          <cell r="V16">
            <v>13.652975862068969</v>
          </cell>
          <cell r="Y16">
            <v>8.2912258064516138</v>
          </cell>
        </row>
        <row r="17">
          <cell r="G17">
            <v>0.15709999999999999</v>
          </cell>
          <cell r="J17">
            <v>0.33398064516129033</v>
          </cell>
          <cell r="M17">
            <v>0.26064516129032256</v>
          </cell>
          <cell r="P17">
            <v>0.29313225806451604</v>
          </cell>
          <cell r="S17">
            <v>0.20425806451612902</v>
          </cell>
          <cell r="V17">
            <v>0.69867586206896548</v>
          </cell>
          <cell r="Y17">
            <v>0.50035483870967756</v>
          </cell>
        </row>
        <row r="18">
          <cell r="G18">
            <v>2.8E-3</v>
          </cell>
          <cell r="J18">
            <v>1.2935483870967742E-2</v>
          </cell>
          <cell r="M18">
            <v>3.677419354838711E-2</v>
          </cell>
          <cell r="P18">
            <v>1.5545161290322584E-2</v>
          </cell>
          <cell r="S18">
            <v>3.7406451612903222E-2</v>
          </cell>
          <cell r="V18">
            <v>1.6717241379310344E-2</v>
          </cell>
          <cell r="Y18">
            <v>1.8774193548387101E-2</v>
          </cell>
        </row>
        <row r="19">
          <cell r="G19">
            <v>2.5999999999999999E-3</v>
          </cell>
          <cell r="J19">
            <v>1.7883870967741938E-2</v>
          </cell>
          <cell r="M19">
            <v>4.1290322580645175E-2</v>
          </cell>
          <cell r="P19">
            <v>2.9438709677419354E-2</v>
          </cell>
          <cell r="S19">
            <v>2.8403225806451608E-2</v>
          </cell>
          <cell r="V19">
            <v>3.0875862068965521E-2</v>
          </cell>
          <cell r="Y19">
            <v>3.7709677419354846E-2</v>
          </cell>
        </row>
        <row r="20">
          <cell r="G20">
            <v>0</v>
          </cell>
          <cell r="J20">
            <v>4.1451612903225807E-3</v>
          </cell>
          <cell r="M20">
            <v>1.0645161290322582E-2</v>
          </cell>
          <cell r="P20">
            <v>4.7806451612903223E-3</v>
          </cell>
          <cell r="S20">
            <v>1.1038709677419357E-2</v>
          </cell>
          <cell r="V20">
            <v>1.5896551724137932E-3</v>
          </cell>
          <cell r="Y20">
            <v>4.8387096774193577E-3</v>
          </cell>
        </row>
        <row r="21">
          <cell r="G21">
            <v>0</v>
          </cell>
          <cell r="J21">
            <v>2.8774193548387092E-3</v>
          </cell>
          <cell r="M21">
            <v>1.7741935483870968E-2</v>
          </cell>
          <cell r="P21">
            <v>4.8129032258064528E-3</v>
          </cell>
          <cell r="S21">
            <v>5.4290322580645171E-3</v>
          </cell>
          <cell r="V21">
            <v>1.4862068965517236E-3</v>
          </cell>
          <cell r="Y21">
            <v>4.9677419354838739E-3</v>
          </cell>
        </row>
        <row r="22">
          <cell r="G22">
            <v>0</v>
          </cell>
          <cell r="J22">
            <v>6.9935483870967752E-3</v>
          </cell>
          <cell r="M22">
            <v>0</v>
          </cell>
          <cell r="P22">
            <v>4.9967741935483864E-3</v>
          </cell>
          <cell r="S22">
            <v>1.7064516129032259E-2</v>
          </cell>
          <cell r="V22">
            <v>5.1724137931034502E-5</v>
          </cell>
          <cell r="Y22">
            <v>0</v>
          </cell>
        </row>
        <row r="23">
          <cell r="G23">
            <v>2.2499999999999999E-2</v>
          </cell>
          <cell r="J23">
            <v>0</v>
          </cell>
          <cell r="M23">
            <v>0</v>
          </cell>
          <cell r="P23">
            <v>0</v>
          </cell>
          <cell r="S23">
            <v>0</v>
          </cell>
          <cell r="V23">
            <v>0</v>
          </cell>
          <cell r="Y23">
            <v>0</v>
          </cell>
        </row>
        <row r="24">
          <cell r="G24">
            <v>0</v>
          </cell>
          <cell r="J24">
            <v>0</v>
          </cell>
          <cell r="M24">
            <v>0</v>
          </cell>
          <cell r="P24">
            <v>0</v>
          </cell>
          <cell r="S24">
            <v>0</v>
          </cell>
          <cell r="V24">
            <v>0</v>
          </cell>
          <cell r="Y24">
            <v>0</v>
          </cell>
        </row>
        <row r="25">
          <cell r="G25">
            <v>0</v>
          </cell>
          <cell r="J25">
            <v>0</v>
          </cell>
          <cell r="M25">
            <v>0</v>
          </cell>
          <cell r="P25">
            <v>0</v>
          </cell>
          <cell r="S25">
            <v>0</v>
          </cell>
          <cell r="V25">
            <v>0</v>
          </cell>
          <cell r="Y25">
            <v>0</v>
          </cell>
        </row>
        <row r="26">
          <cell r="G26">
            <v>0</v>
          </cell>
          <cell r="J26">
            <v>0</v>
          </cell>
          <cell r="M26">
            <v>0</v>
          </cell>
          <cell r="P26">
            <v>0</v>
          </cell>
          <cell r="S26">
            <v>0</v>
          </cell>
          <cell r="V26">
            <v>0</v>
          </cell>
          <cell r="Y26">
            <v>0</v>
          </cell>
        </row>
      </sheetData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pecGravity"/>
      <sheetName val="HeatingValue"/>
      <sheetName val="Month"/>
      <sheetName val="Pipeline Data"/>
      <sheetName val="ALLIANCE"/>
      <sheetName val="ANR"/>
      <sheetName val="NBorder"/>
      <sheetName val="NGPL"/>
      <sheetName val="NNG"/>
      <sheetName val="Midwest"/>
      <sheetName val="Wrap"/>
    </sheetNames>
    <sheetDataSet>
      <sheetData sheetId="0">
        <row r="25">
          <cell r="E25">
            <v>0.59949300000000005</v>
          </cell>
          <cell r="G25">
            <v>0.58895799999999998</v>
          </cell>
          <cell r="I25">
            <v>0.60352600000000001</v>
          </cell>
          <cell r="L25">
            <v>0.58721400000000001</v>
          </cell>
          <cell r="O25">
            <v>0.59559200000000001</v>
          </cell>
          <cell r="R25">
            <v>0.64703100000000002</v>
          </cell>
          <cell r="U25">
            <v>0.61864199999999991</v>
          </cell>
        </row>
      </sheetData>
      <sheetData sheetId="1">
        <row r="26">
          <cell r="E26">
            <v>1055.05</v>
          </cell>
          <cell r="K26">
            <v>1040.6199999999999</v>
          </cell>
          <cell r="N26">
            <v>1049.05</v>
          </cell>
          <cell r="Q26">
            <v>1025.42</v>
          </cell>
          <cell r="T26">
            <v>1059.8599999999999</v>
          </cell>
          <cell r="W26">
            <v>1090.69</v>
          </cell>
          <cell r="Z26">
            <v>1057.8399999999999</v>
          </cell>
        </row>
      </sheetData>
      <sheetData sheetId="2" refreshError="1"/>
      <sheetData sheetId="3">
        <row r="7">
          <cell r="F7">
            <v>45689</v>
          </cell>
        </row>
        <row r="9">
          <cell r="G9">
            <v>1043.1590000000001</v>
          </cell>
          <cell r="J9">
            <v>1057.7096774193549</v>
          </cell>
          <cell r="M9">
            <v>1062.2954838709677</v>
          </cell>
          <cell r="P9">
            <v>1051.0925161290322</v>
          </cell>
          <cell r="S9">
            <v>1027.5530967741934</v>
          </cell>
          <cell r="V9">
            <v>1092.8344827586207</v>
          </cell>
          <cell r="Y9">
            <v>1060.6801935483873</v>
          </cell>
        </row>
        <row r="11">
          <cell r="G11">
            <v>0.59040000000000004</v>
          </cell>
          <cell r="J11">
            <v>0.60104193548387086</v>
          </cell>
          <cell r="M11">
            <v>0.59580645161290324</v>
          </cell>
          <cell r="P11">
            <v>0.60479677419354838</v>
          </cell>
          <cell r="S11">
            <v>0.58842903225806453</v>
          </cell>
          <cell r="V11">
            <v>0.64830344827586206</v>
          </cell>
          <cell r="Y11">
            <v>0.62048387096774205</v>
          </cell>
        </row>
        <row r="13">
          <cell r="G13">
            <v>0.92059999999999997</v>
          </cell>
          <cell r="J13">
            <v>0.92785483870967733</v>
          </cell>
          <cell r="M13">
            <v>0.4974193548387098</v>
          </cell>
          <cell r="P13">
            <v>1.4582129032258064</v>
          </cell>
          <cell r="S13">
            <v>0.75875806451612926</v>
          </cell>
          <cell r="V13">
            <v>2.610203448275862</v>
          </cell>
          <cell r="Y13">
            <v>2.390387096774194</v>
          </cell>
        </row>
        <row r="14">
          <cell r="G14">
            <v>0.46989999999999998</v>
          </cell>
          <cell r="J14">
            <v>0.54720645161290316</v>
          </cell>
          <cell r="M14">
            <v>0.3996774193548388</v>
          </cell>
          <cell r="P14">
            <v>0.69269354838709685</v>
          </cell>
          <cell r="S14">
            <v>1.0651806451612906</v>
          </cell>
          <cell r="V14">
            <v>0.98862068965517236</v>
          </cell>
          <cell r="Y14">
            <v>0.67148387096774176</v>
          </cell>
        </row>
        <row r="15">
          <cell r="G15">
            <v>93.144400000000005</v>
          </cell>
          <cell r="J15">
            <v>91.410306451612911</v>
          </cell>
          <cell r="M15">
            <v>92.03838709677423</v>
          </cell>
          <cell r="P15">
            <v>90.700612903225789</v>
          </cell>
          <cell r="S15">
            <v>94.52770000000001</v>
          </cell>
          <cell r="V15">
            <v>82.102958599999994</v>
          </cell>
          <cell r="Y15">
            <v>87.540059999999997</v>
          </cell>
        </row>
        <row r="16">
          <cell r="G16">
            <v>5.2716000000000003</v>
          </cell>
          <cell r="J16">
            <v>6.7033903225806464</v>
          </cell>
          <cell r="M16">
            <v>6.7635483870967752</v>
          </cell>
          <cell r="P16">
            <v>6.7616774193548368</v>
          </cell>
          <cell r="S16">
            <v>3.3207870967741937</v>
          </cell>
          <cell r="V16">
            <v>13.523417241379308</v>
          </cell>
          <cell r="Y16">
            <v>8.8003225806451635</v>
          </cell>
        </row>
        <row r="17">
          <cell r="G17">
            <v>0.1651</v>
          </cell>
          <cell r="J17">
            <v>0.35511290322580652</v>
          </cell>
          <cell r="M17">
            <v>0.23129032258064522</v>
          </cell>
          <cell r="P17">
            <v>0.31796451612903226</v>
          </cell>
          <cell r="S17">
            <v>0.22394193548387095</v>
          </cell>
          <cell r="V17">
            <v>0.7198379310344829</v>
          </cell>
          <cell r="Y17">
            <v>0.5356774193548387</v>
          </cell>
        </row>
        <row r="18">
          <cell r="G18">
            <v>3.0000000000000001E-3</v>
          </cell>
          <cell r="J18">
            <v>1.5725806451612898E-2</v>
          </cell>
          <cell r="M18">
            <v>2.2903225806451624E-2</v>
          </cell>
          <cell r="P18">
            <v>1.6848387096774192E-2</v>
          </cell>
          <cell r="S18">
            <v>3.8148387096774206E-2</v>
          </cell>
          <cell r="V18">
            <v>1.8027586206896554E-2</v>
          </cell>
          <cell r="Y18">
            <v>1.9580645161290329E-2</v>
          </cell>
        </row>
        <row r="19">
          <cell r="G19">
            <v>2.8999999999999998E-3</v>
          </cell>
          <cell r="J19">
            <v>2.335483870967742E-2</v>
          </cell>
          <cell r="M19">
            <v>2.8387096774193557E-2</v>
          </cell>
          <cell r="P19">
            <v>3.0335483870967742E-2</v>
          </cell>
          <cell r="S19">
            <v>2.9929032258064522E-2</v>
          </cell>
          <cell r="V19">
            <v>3.3593103448275867E-2</v>
          </cell>
          <cell r="Y19">
            <v>3.8000000000000006E-2</v>
          </cell>
        </row>
        <row r="20">
          <cell r="G20">
            <v>0</v>
          </cell>
          <cell r="J20">
            <v>4.9354838709677416E-3</v>
          </cell>
          <cell r="M20">
            <v>9.0322580645161316E-3</v>
          </cell>
          <cell r="P20">
            <v>5.9451612903225785E-3</v>
          </cell>
          <cell r="S20">
            <v>1.140322580645161E-2</v>
          </cell>
          <cell r="V20">
            <v>1.8E-3</v>
          </cell>
          <cell r="Y20">
            <v>4.6451612903225838E-3</v>
          </cell>
        </row>
        <row r="21">
          <cell r="G21">
            <v>0</v>
          </cell>
          <cell r="J21">
            <v>3.7419354838709672E-3</v>
          </cell>
          <cell r="M21">
            <v>9.6774193548387136E-3</v>
          </cell>
          <cell r="P21">
            <v>5.9064516129032256E-3</v>
          </cell>
          <cell r="S21">
            <v>5.8161290322580649E-3</v>
          </cell>
          <cell r="V21">
            <v>1.755172413793103E-3</v>
          </cell>
          <cell r="Y21">
            <v>4.8064516129032279E-3</v>
          </cell>
        </row>
        <row r="22">
          <cell r="G22">
            <v>0</v>
          </cell>
          <cell r="J22">
            <v>8.516129032258065E-3</v>
          </cell>
          <cell r="M22">
            <v>0</v>
          </cell>
          <cell r="P22">
            <v>9.7838709677419335E-3</v>
          </cell>
          <cell r="S22">
            <v>1.8312903225806448E-2</v>
          </cell>
          <cell r="V22">
            <v>3.1724137931034481E-4</v>
          </cell>
          <cell r="Y22">
            <v>0</v>
          </cell>
        </row>
        <row r="23">
          <cell r="G23">
            <v>2.2499999999999999E-2</v>
          </cell>
          <cell r="J23">
            <v>0</v>
          </cell>
          <cell r="M23">
            <v>0</v>
          </cell>
          <cell r="P23">
            <v>0</v>
          </cell>
          <cell r="S23">
            <v>0</v>
          </cell>
          <cell r="V23">
            <v>0</v>
          </cell>
          <cell r="Y23">
            <v>0</v>
          </cell>
        </row>
        <row r="24">
          <cell r="G24">
            <v>0</v>
          </cell>
          <cell r="J24">
            <v>0</v>
          </cell>
          <cell r="M24">
            <v>0</v>
          </cell>
          <cell r="P24">
            <v>0</v>
          </cell>
          <cell r="S24">
            <v>0</v>
          </cell>
          <cell r="V24">
            <v>0</v>
          </cell>
          <cell r="Y24">
            <v>0</v>
          </cell>
        </row>
        <row r="25">
          <cell r="G25">
            <v>0</v>
          </cell>
          <cell r="J25">
            <v>0</v>
          </cell>
          <cell r="M25">
            <v>0</v>
          </cell>
          <cell r="P25">
            <v>0</v>
          </cell>
          <cell r="S25">
            <v>0</v>
          </cell>
          <cell r="V25">
            <v>0</v>
          </cell>
          <cell r="Y25">
            <v>0</v>
          </cell>
        </row>
        <row r="26">
          <cell r="G26">
            <v>0</v>
          </cell>
          <cell r="J26">
            <v>0</v>
          </cell>
          <cell r="M26">
            <v>0</v>
          </cell>
          <cell r="P26">
            <v>0</v>
          </cell>
          <cell r="S26">
            <v>0</v>
          </cell>
          <cell r="V26">
            <v>0</v>
          </cell>
          <cell r="Y26">
            <v>0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pecGravity"/>
      <sheetName val="HeatingValue"/>
      <sheetName val="Month"/>
      <sheetName val="Pipeline Data"/>
      <sheetName val="ALLIANCE"/>
      <sheetName val="ANR"/>
      <sheetName val="NBorder"/>
      <sheetName val="NGPL"/>
      <sheetName val="NNG"/>
      <sheetName val="Midwest"/>
      <sheetName val="Wrap"/>
    </sheetNames>
    <sheetDataSet>
      <sheetData sheetId="0">
        <row r="25">
          <cell r="E25">
            <v>0.59784700000000002</v>
          </cell>
          <cell r="G25">
            <v>0.58827200000000002</v>
          </cell>
          <cell r="I25">
            <v>0.6047880000000001</v>
          </cell>
          <cell r="L25">
            <v>0.58355999999999997</v>
          </cell>
          <cell r="O25">
            <v>0.59256600000000004</v>
          </cell>
          <cell r="R25">
            <v>0.64062399999999997</v>
          </cell>
          <cell r="U25">
            <v>0.60868</v>
          </cell>
        </row>
      </sheetData>
      <sheetData sheetId="1">
        <row r="26">
          <cell r="E26">
            <v>1052.0999999999999</v>
          </cell>
          <cell r="K26">
            <v>1039.48</v>
          </cell>
          <cell r="N26">
            <v>1053.2</v>
          </cell>
          <cell r="Q26">
            <v>1018.03</v>
          </cell>
          <cell r="T26">
            <v>1058.68</v>
          </cell>
          <cell r="W26">
            <v>1082.96</v>
          </cell>
          <cell r="Z26">
            <v>1045.6300000000001</v>
          </cell>
        </row>
      </sheetData>
      <sheetData sheetId="2" refreshError="1"/>
      <sheetData sheetId="3">
        <row r="7">
          <cell r="F7">
            <v>45717</v>
          </cell>
        </row>
        <row r="9">
          <cell r="G9">
            <v>1041.913</v>
          </cell>
          <cell r="J9">
            <v>1054.6821428571427</v>
          </cell>
          <cell r="M9">
            <v>1061.0946428571426</v>
          </cell>
          <cell r="P9">
            <v>1055.3665714285714</v>
          </cell>
          <cell r="S9">
            <v>1020.766535714286</v>
          </cell>
          <cell r="V9">
            <v>1084.8928571428571</v>
          </cell>
          <cell r="Y9">
            <v>1047.8927142857142</v>
          </cell>
        </row>
        <row r="11">
          <cell r="G11">
            <v>0.5897</v>
          </cell>
          <cell r="J11">
            <v>0.59943928571428573</v>
          </cell>
          <cell r="M11">
            <v>0.59178571428571414</v>
          </cell>
          <cell r="P11">
            <v>0.60609999999999997</v>
          </cell>
          <cell r="S11">
            <v>0.58520000000000005</v>
          </cell>
          <cell r="V11">
            <v>0.64182499999999998</v>
          </cell>
          <cell r="Y11">
            <v>0.61017857142857135</v>
          </cell>
        </row>
        <row r="13">
          <cell r="G13">
            <v>0.93540000000000001</v>
          </cell>
          <cell r="J13">
            <v>0.92239285714285724</v>
          </cell>
          <cell r="M13">
            <v>0.33071428571428557</v>
          </cell>
          <cell r="P13">
            <v>1.385671428571428</v>
          </cell>
          <cell r="S13">
            <v>0.98089642857142878</v>
          </cell>
          <cell r="V13">
            <v>2.5004964285714282</v>
          </cell>
          <cell r="Y13">
            <v>2.3218928571428568</v>
          </cell>
        </row>
        <row r="14">
          <cell r="G14">
            <v>0.46489999999999998</v>
          </cell>
          <cell r="J14">
            <v>0.57081428571428583</v>
          </cell>
          <cell r="M14">
            <v>0.37214285714285705</v>
          </cell>
          <cell r="P14">
            <v>0.65250714285714284</v>
          </cell>
          <cell r="S14">
            <v>0.9863535714285715</v>
          </cell>
          <cell r="V14">
            <v>0.9713750000000001</v>
          </cell>
          <cell r="Y14">
            <v>0.58046428571428588</v>
          </cell>
        </row>
        <row r="15">
          <cell r="G15">
            <v>93.285399999999996</v>
          </cell>
          <cell r="J15">
            <v>91.763846428571426</v>
          </cell>
          <cell r="M15">
            <v>92.716428571428565</v>
          </cell>
          <cell r="P15">
            <v>90.441092857142849</v>
          </cell>
          <cell r="S15">
            <v>94.969632142857137</v>
          </cell>
          <cell r="V15">
            <v>83.314025000000001</v>
          </cell>
          <cell r="Y15">
            <v>89.501930000000002</v>
          </cell>
        </row>
        <row r="16">
          <cell r="G16">
            <v>5.1199000000000003</v>
          </cell>
          <cell r="J16">
            <v>6.3445999999999998</v>
          </cell>
          <cell r="M16">
            <v>6.243214285714286</v>
          </cell>
          <cell r="P16">
            <v>7.1022285714285704</v>
          </cell>
          <cell r="S16">
            <v>2.8096857142857146</v>
          </cell>
          <cell r="V16">
            <v>12.538996428571428</v>
          </cell>
          <cell r="Y16">
            <v>7.0889285714285739</v>
          </cell>
        </row>
        <row r="17">
          <cell r="G17">
            <v>0.16550000000000001</v>
          </cell>
          <cell r="J17">
            <v>0.33702500000000002</v>
          </cell>
          <cell r="M17">
            <v>0.24535714285714288</v>
          </cell>
          <cell r="P17">
            <v>0.34858214285714284</v>
          </cell>
          <cell r="S17">
            <v>0.17282142857142863</v>
          </cell>
          <cell r="V17">
            <v>0.62627499999999992</v>
          </cell>
          <cell r="Y17">
            <v>0.44085714285714278</v>
          </cell>
        </row>
        <row r="18">
          <cell r="G18">
            <v>3.3E-3</v>
          </cell>
          <cell r="J18">
            <v>1.6239285714285713E-2</v>
          </cell>
          <cell r="M18">
            <v>3.4642857142857156E-2</v>
          </cell>
          <cell r="P18">
            <v>1.6996428571428572E-2</v>
          </cell>
          <cell r="S18">
            <v>2.943571428571428E-2</v>
          </cell>
          <cell r="V18">
            <v>1.4885714285714289E-2</v>
          </cell>
          <cell r="Y18">
            <v>1.8964285714285718E-2</v>
          </cell>
        </row>
        <row r="19">
          <cell r="G19">
            <v>3.2000000000000002E-3</v>
          </cell>
          <cell r="J19">
            <v>2.4221428571428571E-2</v>
          </cell>
          <cell r="M19">
            <v>4.0000000000000015E-2</v>
          </cell>
          <cell r="P19">
            <v>2.9975000000000002E-2</v>
          </cell>
          <cell r="S19">
            <v>2.3078571428571427E-2</v>
          </cell>
          <cell r="V19">
            <v>2.7089285714285708E-2</v>
          </cell>
          <cell r="Y19">
            <v>3.8428571428571437E-2</v>
          </cell>
        </row>
        <row r="20">
          <cell r="G20">
            <v>0</v>
          </cell>
          <cell r="J20">
            <v>5.8035714285714288E-3</v>
          </cell>
          <cell r="M20">
            <v>9.6428571428571457E-3</v>
          </cell>
          <cell r="P20">
            <v>6.1249999999999994E-3</v>
          </cell>
          <cell r="S20">
            <v>8.7321428571428585E-3</v>
          </cell>
          <cell r="V20">
            <v>1.2892857142857144E-3</v>
          </cell>
          <cell r="Y20">
            <v>5.60714285714286E-3</v>
          </cell>
        </row>
        <row r="21">
          <cell r="G21">
            <v>0</v>
          </cell>
          <cell r="J21">
            <v>4.5071428571428571E-3</v>
          </cell>
          <cell r="M21">
            <v>1.0000000000000004E-2</v>
          </cell>
          <cell r="P21">
            <v>5.9571428571428562E-3</v>
          </cell>
          <cell r="S21">
            <v>4.560714285714286E-3</v>
          </cell>
          <cell r="V21">
            <v>1.0142857142857143E-3</v>
          </cell>
          <cell r="Y21">
            <v>6.0714285714285748E-3</v>
          </cell>
        </row>
        <row r="22">
          <cell r="G22">
            <v>0</v>
          </cell>
          <cell r="J22">
            <v>1.0689285714285712E-2</v>
          </cell>
          <cell r="M22">
            <v>0</v>
          </cell>
          <cell r="P22">
            <v>1.0807142857142859E-2</v>
          </cell>
          <cell r="S22">
            <v>1.480357142857143E-2</v>
          </cell>
          <cell r="V22">
            <v>6.7857142857142861E-5</v>
          </cell>
          <cell r="Y22">
            <v>0</v>
          </cell>
        </row>
        <row r="23">
          <cell r="G23">
            <v>2.2499999999999999E-2</v>
          </cell>
          <cell r="J23">
            <v>0</v>
          </cell>
          <cell r="M23">
            <v>0</v>
          </cell>
          <cell r="P23">
            <v>0</v>
          </cell>
          <cell r="S23">
            <v>0</v>
          </cell>
          <cell r="V23">
            <v>0</v>
          </cell>
          <cell r="Y23">
            <v>0</v>
          </cell>
        </row>
        <row r="24">
          <cell r="G24">
            <v>0</v>
          </cell>
          <cell r="J24">
            <v>0</v>
          </cell>
          <cell r="M24">
            <v>0</v>
          </cell>
          <cell r="P24">
            <v>0</v>
          </cell>
          <cell r="S24">
            <v>0</v>
          </cell>
          <cell r="V24">
            <v>0</v>
          </cell>
          <cell r="Y24">
            <v>0</v>
          </cell>
        </row>
        <row r="25">
          <cell r="G25">
            <v>0</v>
          </cell>
          <cell r="J25">
            <v>0</v>
          </cell>
          <cell r="M25">
            <v>0</v>
          </cell>
          <cell r="P25">
            <v>0</v>
          </cell>
          <cell r="S25">
            <v>0</v>
          </cell>
          <cell r="V25">
            <v>0</v>
          </cell>
          <cell r="Y25">
            <v>0</v>
          </cell>
        </row>
        <row r="26">
          <cell r="G26">
            <v>0</v>
          </cell>
          <cell r="J26">
            <v>0</v>
          </cell>
          <cell r="M26">
            <v>0</v>
          </cell>
          <cell r="P26">
            <v>0</v>
          </cell>
          <cell r="S26">
            <v>0</v>
          </cell>
          <cell r="V26">
            <v>0</v>
          </cell>
          <cell r="Y26">
            <v>0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pecGravity"/>
      <sheetName val="HeatingValue"/>
      <sheetName val="Month"/>
      <sheetName val="Pipeline Data"/>
      <sheetName val="ALLIANCE"/>
      <sheetName val="ANR"/>
      <sheetName val="NBorder"/>
      <sheetName val="NGPL"/>
      <sheetName val="NNG"/>
      <sheetName val="Midwest"/>
      <sheetName val="Wrap"/>
    </sheetNames>
    <sheetDataSet>
      <sheetData sheetId="0">
        <row r="25">
          <cell r="E25">
            <v>0.59962000000000004</v>
          </cell>
          <cell r="G25">
            <v>0.59029900000000002</v>
          </cell>
          <cell r="I25">
            <v>0.61044799999999999</v>
          </cell>
          <cell r="L25">
            <v>0.58558900000000014</v>
          </cell>
          <cell r="O25">
            <v>0.59637299999999993</v>
          </cell>
          <cell r="R25">
            <v>0.64114400000000005</v>
          </cell>
          <cell r="U25">
            <v>0.60122600000000004</v>
          </cell>
        </row>
      </sheetData>
      <sheetData sheetId="1">
        <row r="26">
          <cell r="E26">
            <v>1049.82</v>
          </cell>
          <cell r="K26">
            <v>1042.5</v>
          </cell>
          <cell r="N26">
            <v>1054.72</v>
          </cell>
          <cell r="Q26">
            <v>1023.12</v>
          </cell>
          <cell r="T26">
            <v>1055.9000000000001</v>
          </cell>
          <cell r="W26">
            <v>1078.69</v>
          </cell>
          <cell r="Z26">
            <v>1035.74</v>
          </cell>
        </row>
      </sheetData>
      <sheetData sheetId="2" refreshError="1"/>
      <sheetData sheetId="3">
        <row r="7">
          <cell r="F7">
            <v>45748</v>
          </cell>
        </row>
        <row r="9">
          <cell r="G9">
            <v>1045.0050000000001</v>
          </cell>
          <cell r="J9">
            <v>1052.016129032258</v>
          </cell>
          <cell r="M9">
            <v>1058.2954838709679</v>
          </cell>
          <cell r="P9">
            <v>1057.9109677419353</v>
          </cell>
          <cell r="S9">
            <v>1024.8980967741934</v>
          </cell>
          <cell r="V9">
            <v>1080.5655172413794</v>
          </cell>
          <cell r="Y9">
            <v>1038.0070000000001</v>
          </cell>
        </row>
        <row r="11">
          <cell r="G11">
            <v>0.59179999999999999</v>
          </cell>
          <cell r="J11">
            <v>0.60101612903225798</v>
          </cell>
          <cell r="M11">
            <v>0.59935483870967732</v>
          </cell>
          <cell r="P11">
            <v>0.61235161290322571</v>
          </cell>
          <cell r="S11">
            <v>0.58672580645161276</v>
          </cell>
          <cell r="V11">
            <v>0.64217586206896571</v>
          </cell>
          <cell r="Y11">
            <v>0.60270967741935488</v>
          </cell>
        </row>
        <row r="13">
          <cell r="G13">
            <v>0.94879999999999998</v>
          </cell>
          <cell r="J13">
            <v>0.95082258064516156</v>
          </cell>
          <cell r="M13">
            <v>0.40258064516129033</v>
          </cell>
          <cell r="P13">
            <v>1.3571709677419355</v>
          </cell>
          <cell r="S13">
            <v>1.0828741935483872</v>
          </cell>
          <cell r="V13">
            <v>2.725651724137931</v>
          </cell>
          <cell r="Y13">
            <v>2.2407741935483871</v>
          </cell>
        </row>
        <row r="14">
          <cell r="G14">
            <v>0.46250000000000002</v>
          </cell>
          <cell r="J14">
            <v>0.75360322580645167</v>
          </cell>
          <cell r="M14">
            <v>0.66967741935483904</v>
          </cell>
          <cell r="P14">
            <v>0.95750000000000002</v>
          </cell>
          <cell r="S14">
            <v>0.85202258064516145</v>
          </cell>
          <cell r="V14">
            <v>1.0153862068965518</v>
          </cell>
          <cell r="Y14">
            <v>0.56135483870967728</v>
          </cell>
        </row>
        <row r="15">
          <cell r="G15">
            <v>92.8934</v>
          </cell>
          <cell r="J15">
            <v>91.851490322580631</v>
          </cell>
          <cell r="M15">
            <v>92.26161290322581</v>
          </cell>
          <cell r="P15">
            <v>89.639945161290285</v>
          </cell>
          <cell r="S15">
            <v>94.52398387096774</v>
          </cell>
          <cell r="V15">
            <v>83.343231000000003</v>
          </cell>
          <cell r="Y15">
            <v>90.93168</v>
          </cell>
        </row>
        <row r="16">
          <cell r="G16">
            <v>5.4867999999999997</v>
          </cell>
          <cell r="J16">
            <v>5.86984193548387</v>
          </cell>
          <cell r="M16">
            <v>6.2906451612903238</v>
          </cell>
          <cell r="P16">
            <v>7.4384774193548369</v>
          </cell>
          <cell r="S16">
            <v>3.2655419354838702</v>
          </cell>
          <cell r="V16">
            <v>12.148206896551724</v>
          </cell>
          <cell r="Y16">
            <v>5.8231612903225818</v>
          </cell>
        </row>
        <row r="17">
          <cell r="G17">
            <v>0.18579999999999999</v>
          </cell>
          <cell r="J17">
            <v>0.47050967741935473</v>
          </cell>
          <cell r="M17">
            <v>0.26032258064516123</v>
          </cell>
          <cell r="P17">
            <v>0.52905806451612902</v>
          </cell>
          <cell r="S17">
            <v>0.19608387096774191</v>
          </cell>
          <cell r="V17">
            <v>0.71185172413793107</v>
          </cell>
          <cell r="Y17">
            <v>0.38112903225806444</v>
          </cell>
        </row>
        <row r="18">
          <cell r="G18">
            <v>3.5000000000000001E-3</v>
          </cell>
          <cell r="J18">
            <v>2.8270967741935486E-2</v>
          </cell>
          <cell r="M18">
            <v>3.4516129032258085E-2</v>
          </cell>
          <cell r="P18">
            <v>2.3470967741935481E-2</v>
          </cell>
          <cell r="S18">
            <v>2.5841935483870964E-2</v>
          </cell>
          <cell r="V18">
            <v>1.7113793103448276E-2</v>
          </cell>
          <cell r="Y18">
            <v>1.7096774193548395E-2</v>
          </cell>
        </row>
        <row r="19">
          <cell r="G19">
            <v>3.2000000000000002E-3</v>
          </cell>
          <cell r="J19">
            <v>4.3751612903225816E-2</v>
          </cell>
          <cell r="M19">
            <v>4.5483870967741952E-2</v>
          </cell>
          <cell r="P19">
            <v>4.1316129032258071E-2</v>
          </cell>
          <cell r="S19">
            <v>2.6303225806451613E-2</v>
          </cell>
          <cell r="V19">
            <v>3.1668965517241375E-2</v>
          </cell>
          <cell r="Y19">
            <v>3.3225806451612917E-2</v>
          </cell>
        </row>
        <row r="20">
          <cell r="G20">
            <v>0</v>
          </cell>
          <cell r="J20">
            <v>9.3612903225806458E-3</v>
          </cell>
          <cell r="M20">
            <v>1.0967741935483876E-2</v>
          </cell>
          <cell r="P20">
            <v>4.8096774193548391E-3</v>
          </cell>
          <cell r="S20">
            <v>8.5612903225806471E-3</v>
          </cell>
          <cell r="V20">
            <v>1.5896551724137932E-3</v>
          </cell>
          <cell r="Y20">
            <v>5.0000000000000027E-3</v>
          </cell>
        </row>
        <row r="21">
          <cell r="G21">
            <v>0</v>
          </cell>
          <cell r="J21">
            <v>7.0580645161290329E-3</v>
          </cell>
          <cell r="M21">
            <v>2.419354838709678E-2</v>
          </cell>
          <cell r="P21">
            <v>4.7290322580645161E-3</v>
          </cell>
          <cell r="S21">
            <v>5.3387096774193546E-3</v>
          </cell>
          <cell r="V21">
            <v>1.4758620689655172E-3</v>
          </cell>
          <cell r="Y21">
            <v>5.1935483870967766E-3</v>
          </cell>
        </row>
        <row r="22">
          <cell r="G22">
            <v>1E-4</v>
          </cell>
          <cell r="J22">
            <v>1.5416129032258067E-2</v>
          </cell>
          <cell r="M22">
            <v>0</v>
          </cell>
          <cell r="P22">
            <v>3.5064516129032263E-3</v>
          </cell>
          <cell r="S22">
            <v>1.3480645161290324E-2</v>
          </cell>
          <cell r="V22">
            <v>4.827586206896553E-5</v>
          </cell>
          <cell r="Y22">
            <v>0</v>
          </cell>
        </row>
        <row r="23">
          <cell r="G23">
            <v>1.5800000000000002E-2</v>
          </cell>
          <cell r="J23">
            <v>0</v>
          </cell>
          <cell r="M23">
            <v>0</v>
          </cell>
          <cell r="P23">
            <v>0</v>
          </cell>
          <cell r="S23">
            <v>0</v>
          </cell>
          <cell r="V23">
            <v>0</v>
          </cell>
          <cell r="Y23">
            <v>0</v>
          </cell>
        </row>
        <row r="24">
          <cell r="G24">
            <v>0</v>
          </cell>
          <cell r="J24">
            <v>0</v>
          </cell>
          <cell r="M24">
            <v>0</v>
          </cell>
          <cell r="P24">
            <v>0</v>
          </cell>
          <cell r="S24">
            <v>0</v>
          </cell>
          <cell r="V24">
            <v>0</v>
          </cell>
          <cell r="Y24">
            <v>0</v>
          </cell>
        </row>
        <row r="25">
          <cell r="G25">
            <v>0</v>
          </cell>
          <cell r="J25">
            <v>0</v>
          </cell>
          <cell r="M25">
            <v>0</v>
          </cell>
          <cell r="P25">
            <v>0</v>
          </cell>
          <cell r="S25">
            <v>0</v>
          </cell>
          <cell r="V25">
            <v>0</v>
          </cell>
          <cell r="Y25">
            <v>0</v>
          </cell>
        </row>
        <row r="26">
          <cell r="G26">
            <v>0</v>
          </cell>
          <cell r="J26">
            <v>0</v>
          </cell>
          <cell r="M26">
            <v>0</v>
          </cell>
          <cell r="P26">
            <v>0</v>
          </cell>
          <cell r="S26">
            <v>0</v>
          </cell>
          <cell r="V26">
            <v>0</v>
          </cell>
          <cell r="Y26">
            <v>0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pecGravity"/>
      <sheetName val="HeatingValue"/>
      <sheetName val="Month"/>
      <sheetName val="Pipeline Data"/>
      <sheetName val="ALLIANCE"/>
      <sheetName val="ANR"/>
      <sheetName val="NBorder"/>
      <sheetName val="NGPL"/>
      <sheetName val="NNG"/>
      <sheetName val="Midwest"/>
      <sheetName val="Wrap"/>
    </sheetNames>
    <sheetDataSet>
      <sheetData sheetId="0">
        <row r="25">
          <cell r="E25">
            <v>0.598499</v>
          </cell>
          <cell r="G25">
            <v>0.59072799999999992</v>
          </cell>
          <cell r="I25">
            <v>0.61514999999999997</v>
          </cell>
          <cell r="L25">
            <v>0.59607200000000005</v>
          </cell>
          <cell r="O25">
            <v>0.59809500000000004</v>
          </cell>
          <cell r="R25">
            <v>0.64151999999999998</v>
          </cell>
          <cell r="U25">
            <v>0.59413499999999997</v>
          </cell>
        </row>
      </sheetData>
      <sheetData sheetId="1">
        <row r="26">
          <cell r="E26">
            <v>1048.49</v>
          </cell>
          <cell r="K26">
            <v>1042.6099999999999</v>
          </cell>
          <cell r="N26">
            <v>1059.3699999999999</v>
          </cell>
          <cell r="Q26">
            <v>1037.93</v>
          </cell>
          <cell r="T26">
            <v>1062.23</v>
          </cell>
          <cell r="W26">
            <v>1076.18</v>
          </cell>
          <cell r="Z26">
            <v>1027.47</v>
          </cell>
        </row>
      </sheetData>
      <sheetData sheetId="2"/>
      <sheetData sheetId="3">
        <row r="7">
          <cell r="F7">
            <v>45778</v>
          </cell>
        </row>
        <row r="9">
          <cell r="G9">
            <v>1045.3050000000001</v>
          </cell>
          <cell r="J9">
            <v>1050.7033333333334</v>
          </cell>
          <cell r="M9">
            <v>1064.0083333333332</v>
          </cell>
          <cell r="P9">
            <v>1061.4173000000001</v>
          </cell>
          <cell r="S9">
            <v>1040.3846000000003</v>
          </cell>
          <cell r="V9">
            <v>1078.1206896551723</v>
          </cell>
          <cell r="Y9">
            <v>1029.7182000000003</v>
          </cell>
        </row>
        <row r="11">
          <cell r="G11">
            <v>0.59240000000000004</v>
          </cell>
          <cell r="J11">
            <v>0.59985999999999995</v>
          </cell>
          <cell r="M11">
            <v>0.59999999999999987</v>
          </cell>
          <cell r="P11">
            <v>0.61641999999999986</v>
          </cell>
          <cell r="S11">
            <v>0.59755000000000003</v>
          </cell>
          <cell r="V11">
            <v>0.64270000000000016</v>
          </cell>
          <cell r="Y11">
            <v>0.59550000000000003</v>
          </cell>
        </row>
        <row r="13">
          <cell r="G13">
            <v>1.0034000000000001</v>
          </cell>
          <cell r="J13">
            <v>0.96928333333333339</v>
          </cell>
          <cell r="M13">
            <v>0.38233333333333336</v>
          </cell>
          <cell r="P13">
            <v>1.4450266666666667</v>
          </cell>
          <cell r="S13">
            <v>0.89094333333333331</v>
          </cell>
          <cell r="V13">
            <v>2.8697758620689657</v>
          </cell>
          <cell r="Y13">
            <v>2.2164333333333328</v>
          </cell>
        </row>
        <row r="14">
          <cell r="G14">
            <v>0.45100000000000001</v>
          </cell>
          <cell r="J14">
            <v>0.7209266666666666</v>
          </cell>
          <cell r="M14">
            <v>0.53733333333333333</v>
          </cell>
          <cell r="P14">
            <v>1.0141733333333334</v>
          </cell>
          <cell r="S14">
            <v>1.0383333333333333</v>
          </cell>
          <cell r="V14">
            <v>1.0487103448275863</v>
          </cell>
          <cell r="Y14">
            <v>0.46113333333333345</v>
          </cell>
        </row>
        <row r="15">
          <cell r="G15">
            <v>92.743399999999994</v>
          </cell>
          <cell r="J15">
            <v>92.148629999999997</v>
          </cell>
          <cell r="M15">
            <v>91.850000000000009</v>
          </cell>
          <cell r="P15">
            <v>88.965316666666681</v>
          </cell>
          <cell r="S15">
            <v>92.605433333333323</v>
          </cell>
          <cell r="V15">
            <v>83.279696599999994</v>
          </cell>
          <cell r="Y15">
            <v>92.292529999999999</v>
          </cell>
        </row>
        <row r="16">
          <cell r="G16">
            <v>5.6097000000000001</v>
          </cell>
          <cell r="J16">
            <v>5.5150233333333318</v>
          </cell>
          <cell r="M16">
            <v>6.8383333333333338</v>
          </cell>
          <cell r="P16">
            <v>7.860596666666666</v>
          </cell>
          <cell r="S16">
            <v>5.0980500000000006</v>
          </cell>
          <cell r="V16">
            <v>12.00494827586207</v>
          </cell>
          <cell r="Y16">
            <v>4.6299000000000001</v>
          </cell>
        </row>
        <row r="17">
          <cell r="G17">
            <v>0.17219999999999999</v>
          </cell>
          <cell r="J17">
            <v>0.52602000000000004</v>
          </cell>
          <cell r="M17">
            <v>0.26866666666666661</v>
          </cell>
          <cell r="P17">
            <v>0.62558666666666674</v>
          </cell>
          <cell r="S17">
            <v>0.28498666666666667</v>
          </cell>
          <cell r="V17">
            <v>0.73763793103448261</v>
          </cell>
          <cell r="Y17">
            <v>0.3318666666666667</v>
          </cell>
        </row>
        <row r="18">
          <cell r="G18">
            <v>3.2000000000000002E-3</v>
          </cell>
          <cell r="J18">
            <v>3.284999999999999E-2</v>
          </cell>
          <cell r="M18">
            <v>3.3333333333333347E-2</v>
          </cell>
          <cell r="P18">
            <v>2.650333333333333E-2</v>
          </cell>
          <cell r="S18">
            <v>2.492999999999999E-2</v>
          </cell>
          <cell r="V18">
            <v>1.7817241379310348E-2</v>
          </cell>
          <cell r="Y18">
            <v>1.6666666666666677E-2</v>
          </cell>
        </row>
        <row r="19">
          <cell r="G19">
            <v>3.0999999999999999E-3</v>
          </cell>
          <cell r="J19">
            <v>5.225666666666666E-2</v>
          </cell>
          <cell r="M19">
            <v>4.3666666666666694E-2</v>
          </cell>
          <cell r="P19">
            <v>4.9216666666666666E-2</v>
          </cell>
          <cell r="S19">
            <v>3.3493333333333333E-2</v>
          </cell>
          <cell r="V19">
            <v>3.3589655172413795E-2</v>
          </cell>
          <cell r="Y19">
            <v>3.5966666666666681E-2</v>
          </cell>
        </row>
        <row r="20">
          <cell r="G20">
            <v>0</v>
          </cell>
          <cell r="J20">
            <v>1.0553333333333329E-2</v>
          </cell>
          <cell r="M20">
            <v>1.0666666666666673E-2</v>
          </cell>
          <cell r="P20">
            <v>5.1299999999999991E-3</v>
          </cell>
          <cell r="S20">
            <v>7.7633333333333339E-3</v>
          </cell>
          <cell r="V20">
            <v>1.8068965517241381E-3</v>
          </cell>
          <cell r="Y20">
            <v>6.0333333333333359E-3</v>
          </cell>
        </row>
        <row r="21">
          <cell r="G21">
            <v>0</v>
          </cell>
          <cell r="J21">
            <v>7.9566666666666674E-3</v>
          </cell>
          <cell r="M21">
            <v>3.5666666666666666E-2</v>
          </cell>
          <cell r="P21">
            <v>5.2266666666666677E-3</v>
          </cell>
          <cell r="S21">
            <v>5.8166666666666653E-3</v>
          </cell>
          <cell r="V21">
            <v>1.7655172413793107E-3</v>
          </cell>
          <cell r="Y21">
            <v>7.6666666666666706E-3</v>
          </cell>
        </row>
        <row r="22">
          <cell r="G22">
            <v>0</v>
          </cell>
          <cell r="J22">
            <v>1.663333333333333E-2</v>
          </cell>
          <cell r="M22">
            <v>0</v>
          </cell>
          <cell r="P22">
            <v>3.2233333333333333E-3</v>
          </cell>
          <cell r="S22">
            <v>1.0223333333333331E-2</v>
          </cell>
          <cell r="V22">
            <v>1.3103448275862068E-4</v>
          </cell>
          <cell r="Y22">
            <v>0</v>
          </cell>
        </row>
        <row r="23">
          <cell r="G23">
            <v>1.4E-2</v>
          </cell>
          <cell r="J23">
            <v>0</v>
          </cell>
          <cell r="M23">
            <v>0</v>
          </cell>
          <cell r="P23">
            <v>0</v>
          </cell>
          <cell r="S23">
            <v>0</v>
          </cell>
          <cell r="V23">
            <v>0</v>
          </cell>
          <cell r="Y23">
            <v>0</v>
          </cell>
        </row>
        <row r="24">
          <cell r="G24">
            <v>0</v>
          </cell>
          <cell r="J24">
            <v>0</v>
          </cell>
          <cell r="M24">
            <v>0</v>
          </cell>
          <cell r="P24">
            <v>0</v>
          </cell>
          <cell r="S24">
            <v>0</v>
          </cell>
          <cell r="V24">
            <v>0</v>
          </cell>
          <cell r="Y24">
            <v>0</v>
          </cell>
        </row>
        <row r="25">
          <cell r="G25">
            <v>0</v>
          </cell>
          <cell r="J25">
            <v>0</v>
          </cell>
          <cell r="M25">
            <v>0</v>
          </cell>
          <cell r="P25">
            <v>0</v>
          </cell>
          <cell r="S25">
            <v>0</v>
          </cell>
          <cell r="V25">
            <v>0</v>
          </cell>
          <cell r="Y25">
            <v>0</v>
          </cell>
        </row>
        <row r="26">
          <cell r="G26">
            <v>0</v>
          </cell>
          <cell r="J26">
            <v>0</v>
          </cell>
          <cell r="M26">
            <v>0</v>
          </cell>
          <cell r="P26">
            <v>0</v>
          </cell>
          <cell r="S26">
            <v>0</v>
          </cell>
          <cell r="V26">
            <v>0</v>
          </cell>
          <cell r="Y26">
            <v>0</v>
          </cell>
        </row>
      </sheetData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A52"/>
  <sheetViews>
    <sheetView workbookViewId="0">
      <selection activeCell="A2" sqref="A2:Z2"/>
    </sheetView>
  </sheetViews>
  <sheetFormatPr defaultRowHeight="12.75" x14ac:dyDescent="0.2"/>
  <cols>
    <col min="1" max="2" width="2.5703125" customWidth="1"/>
    <col min="3" max="3" width="10.42578125" customWidth="1"/>
    <col min="4" max="4" width="6.7109375" customWidth="1"/>
    <col min="5" max="5" width="4" customWidth="1"/>
    <col min="6" max="6" width="8.42578125" customWidth="1"/>
    <col min="7" max="7" width="4.5703125" customWidth="1"/>
    <col min="8" max="8" width="1.140625" customWidth="1"/>
    <col min="9" max="9" width="9" customWidth="1"/>
    <col min="10" max="10" width="3.7109375" customWidth="1"/>
    <col min="11" max="11" width="1.7109375" customWidth="1"/>
    <col min="12" max="12" width="8.5703125" bestFit="1" customWidth="1"/>
    <col min="13" max="13" width="3.5703125" customWidth="1"/>
    <col min="14" max="14" width="1.7109375" customWidth="1"/>
    <col min="15" max="15" width="8.5703125" bestFit="1" customWidth="1"/>
    <col min="16" max="16" width="2.28515625" customWidth="1"/>
    <col min="17" max="17" width="1.7109375" customWidth="1"/>
    <col min="18" max="18" width="8.5703125" bestFit="1" customWidth="1"/>
    <col min="19" max="19" width="2.28515625" customWidth="1"/>
    <col min="20" max="20" width="1.7109375" customWidth="1"/>
    <col min="21" max="22" width="0.28515625" hidden="1" customWidth="1"/>
    <col min="23" max="23" width="7.140625" customWidth="1"/>
    <col min="24" max="24" width="4.85546875" bestFit="1" customWidth="1"/>
    <col min="25" max="25" width="8.28515625" customWidth="1"/>
    <col min="26" max="26" width="4.42578125" customWidth="1"/>
  </cols>
  <sheetData>
    <row r="1" spans="1:27" ht="15" x14ac:dyDescent="0.25">
      <c r="A1" s="45" t="s">
        <v>0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</row>
    <row r="2" spans="1:27" x14ac:dyDescent="0.2">
      <c r="A2" s="47">
        <v>45658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</row>
    <row r="3" spans="1:27" x14ac:dyDescent="0.2">
      <c r="A3" s="2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7" x14ac:dyDescent="0.2">
      <c r="A4" s="48" t="s">
        <v>1</v>
      </c>
      <c r="B4" s="46"/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  <c r="Z4" s="46"/>
    </row>
    <row r="5" spans="1:27" x14ac:dyDescent="0.2">
      <c r="A5" s="3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7" ht="13.5" thickBot="1" x14ac:dyDescent="0.25">
      <c r="F6" s="3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7" x14ac:dyDescent="0.2">
      <c r="F7" s="49" t="s">
        <v>2</v>
      </c>
      <c r="G7" s="50"/>
      <c r="H7" s="4"/>
      <c r="I7" s="50" t="s">
        <v>3</v>
      </c>
      <c r="J7" s="51"/>
      <c r="K7" s="5"/>
      <c r="L7" s="50" t="s">
        <v>4</v>
      </c>
      <c r="M7" s="50"/>
      <c r="N7" s="6"/>
      <c r="O7" s="49" t="s">
        <v>5</v>
      </c>
      <c r="P7" s="50"/>
      <c r="Q7" s="51"/>
      <c r="R7" s="49" t="s">
        <v>6</v>
      </c>
      <c r="S7" s="50"/>
      <c r="T7" s="50"/>
      <c r="U7" s="4"/>
      <c r="V7" s="4"/>
      <c r="W7" s="49" t="s">
        <v>7</v>
      </c>
      <c r="X7" s="51"/>
      <c r="Y7" s="52" t="s">
        <v>8</v>
      </c>
      <c r="Z7" s="53"/>
    </row>
    <row r="8" spans="1:27" x14ac:dyDescent="0.2">
      <c r="F8" s="56" t="s">
        <v>9</v>
      </c>
      <c r="G8" s="58"/>
      <c r="H8" s="7"/>
      <c r="I8" s="58" t="s">
        <v>9</v>
      </c>
      <c r="J8" s="57"/>
      <c r="K8" s="8"/>
      <c r="L8" s="46" t="s">
        <v>10</v>
      </c>
      <c r="M8" s="46"/>
      <c r="N8" s="9"/>
      <c r="O8" s="54" t="s">
        <v>2</v>
      </c>
      <c r="P8" s="46"/>
      <c r="Q8" s="55"/>
      <c r="R8" s="54" t="s">
        <v>11</v>
      </c>
      <c r="S8" s="46"/>
      <c r="T8" s="46"/>
      <c r="U8" s="46"/>
      <c r="V8" s="46"/>
      <c r="W8" s="54"/>
      <c r="X8" s="55"/>
      <c r="Y8" s="54"/>
      <c r="Z8" s="55"/>
    </row>
    <row r="9" spans="1:27" x14ac:dyDescent="0.2">
      <c r="F9" s="54">
        <v>66</v>
      </c>
      <c r="G9" s="46"/>
      <c r="I9" s="46">
        <v>11435</v>
      </c>
      <c r="J9" s="55"/>
      <c r="K9" s="8"/>
      <c r="L9" s="46" t="s">
        <v>12</v>
      </c>
      <c r="M9" s="46"/>
      <c r="N9" s="9"/>
      <c r="O9" s="54" t="s">
        <v>13</v>
      </c>
      <c r="P9" s="46"/>
      <c r="Q9" s="55"/>
      <c r="R9" s="54" t="s">
        <v>14</v>
      </c>
      <c r="S9" s="46"/>
      <c r="U9" s="46" t="s">
        <v>8</v>
      </c>
      <c r="V9" s="46"/>
      <c r="W9" s="54" t="s">
        <v>14</v>
      </c>
      <c r="X9" s="55"/>
      <c r="Y9" s="56" t="s">
        <v>14</v>
      </c>
      <c r="Z9" s="57"/>
    </row>
    <row r="10" spans="1:27" x14ac:dyDescent="0.2">
      <c r="A10" s="11"/>
      <c r="B10" s="11"/>
      <c r="C10" s="11"/>
      <c r="D10" s="11"/>
      <c r="E10" s="12"/>
      <c r="F10" s="59" t="s">
        <v>15</v>
      </c>
      <c r="G10" s="67"/>
      <c r="H10" s="67"/>
      <c r="I10" s="67"/>
      <c r="J10" s="60"/>
      <c r="K10" s="13"/>
      <c r="L10" s="67" t="s">
        <v>16</v>
      </c>
      <c r="M10" s="67"/>
      <c r="N10" s="12"/>
      <c r="O10" s="59" t="s">
        <v>16</v>
      </c>
      <c r="P10" s="67"/>
      <c r="Q10" s="60"/>
      <c r="R10" s="59" t="s">
        <v>16</v>
      </c>
      <c r="S10" s="67"/>
      <c r="T10" s="67"/>
      <c r="U10" s="67" t="s">
        <v>16</v>
      </c>
      <c r="V10" s="67"/>
      <c r="W10" s="59" t="s">
        <v>16</v>
      </c>
      <c r="X10" s="60"/>
      <c r="Y10" s="59" t="s">
        <v>16</v>
      </c>
      <c r="Z10" s="60"/>
    </row>
    <row r="11" spans="1:27" x14ac:dyDescent="0.2">
      <c r="F11" s="8"/>
      <c r="J11" s="9"/>
      <c r="O11" s="8"/>
      <c r="Q11" s="9"/>
      <c r="W11" s="8"/>
      <c r="X11" s="9"/>
      <c r="Y11" s="8"/>
      <c r="Z11" s="10"/>
    </row>
    <row r="12" spans="1:27" x14ac:dyDescent="0.2">
      <c r="A12" s="14" t="s">
        <v>17</v>
      </c>
      <c r="B12" s="14"/>
      <c r="C12" s="14"/>
      <c r="D12" s="14"/>
      <c r="E12" s="15"/>
      <c r="F12" s="61">
        <f>('[1]Pipeline Data'!F7)-1</f>
        <v>45657</v>
      </c>
      <c r="G12" s="62"/>
      <c r="I12" s="62">
        <f>('[1]Pipeline Data'!F7)-1</f>
        <v>45657</v>
      </c>
      <c r="J12" s="63"/>
      <c r="K12" s="64">
        <f>('[1]Pipeline Data'!F7)-1</f>
        <v>45657</v>
      </c>
      <c r="L12" s="65"/>
      <c r="M12" s="65"/>
      <c r="N12" s="66"/>
      <c r="O12" s="64">
        <f>('[1]Pipeline Data'!F7)-1</f>
        <v>45657</v>
      </c>
      <c r="P12" s="65"/>
      <c r="Q12" s="66"/>
      <c r="R12" s="64">
        <f>('[1]Pipeline Data'!F7)-1</f>
        <v>45657</v>
      </c>
      <c r="S12" s="65"/>
      <c r="T12" s="66"/>
      <c r="U12" s="16" t="s">
        <v>14</v>
      </c>
      <c r="V12" s="16" t="s">
        <v>14</v>
      </c>
      <c r="W12" s="65">
        <f>K12</f>
        <v>45657</v>
      </c>
      <c r="X12" s="66"/>
      <c r="Y12" s="64">
        <f>('[1]Pipeline Data'!F7)-1</f>
        <v>45657</v>
      </c>
      <c r="Z12" s="66"/>
      <c r="AA12" s="17"/>
    </row>
    <row r="13" spans="1:27" x14ac:dyDescent="0.2">
      <c r="F13" s="54" t="s">
        <v>18</v>
      </c>
      <c r="G13" s="46"/>
      <c r="I13" s="46" t="s">
        <v>19</v>
      </c>
      <c r="J13" s="55"/>
      <c r="K13" s="56" t="s">
        <v>19</v>
      </c>
      <c r="L13" s="58"/>
      <c r="M13" s="58"/>
      <c r="N13" s="57"/>
      <c r="O13" s="56" t="s">
        <v>19</v>
      </c>
      <c r="P13" s="58"/>
      <c r="Q13" s="57"/>
      <c r="R13" s="56" t="s">
        <v>19</v>
      </c>
      <c r="S13" s="58"/>
      <c r="T13" s="58"/>
      <c r="W13" s="56" t="s">
        <v>19</v>
      </c>
      <c r="X13" s="57"/>
      <c r="Y13" s="56" t="s">
        <v>19</v>
      </c>
      <c r="Z13" s="57"/>
    </row>
    <row r="14" spans="1:27" x14ac:dyDescent="0.2">
      <c r="A14" t="s">
        <v>20</v>
      </c>
      <c r="F14" s="54" t="s">
        <v>21</v>
      </c>
      <c r="G14" s="46"/>
      <c r="I14" s="46" t="s">
        <v>21</v>
      </c>
      <c r="J14" s="55"/>
      <c r="L14" s="46" t="s">
        <v>21</v>
      </c>
      <c r="M14" s="46"/>
      <c r="O14" s="54" t="s">
        <v>21</v>
      </c>
      <c r="P14" s="46"/>
      <c r="Q14" s="55"/>
      <c r="R14" s="54" t="s">
        <v>21</v>
      </c>
      <c r="S14" s="46"/>
      <c r="T14" s="46"/>
      <c r="U14" s="46" t="s">
        <v>21</v>
      </c>
      <c r="V14" s="46"/>
      <c r="W14" s="54" t="s">
        <v>21</v>
      </c>
      <c r="X14" s="55"/>
      <c r="Y14" s="54" t="s">
        <v>21</v>
      </c>
      <c r="Z14" s="55"/>
    </row>
    <row r="15" spans="1:27" x14ac:dyDescent="0.2">
      <c r="F15" s="8"/>
      <c r="J15" s="9"/>
      <c r="O15" s="8"/>
      <c r="Q15" s="9"/>
      <c r="W15" s="8"/>
      <c r="X15" s="9"/>
      <c r="Y15" s="8"/>
      <c r="Z15" s="9"/>
    </row>
    <row r="16" spans="1:27" x14ac:dyDescent="0.2">
      <c r="A16" s="68" t="s">
        <v>22</v>
      </c>
      <c r="B16" s="68"/>
      <c r="C16" s="68"/>
      <c r="D16" t="s">
        <v>23</v>
      </c>
      <c r="F16" s="18">
        <f>'[1]Pipeline Data'!P13</f>
        <v>1.6831322580645165</v>
      </c>
      <c r="G16" s="19" t="s">
        <v>24</v>
      </c>
      <c r="I16" s="20">
        <f>'[1]Pipeline Data'!S13</f>
        <v>0.85523225806451597</v>
      </c>
      <c r="J16" s="21" t="s">
        <v>24</v>
      </c>
      <c r="L16" s="20">
        <f>'[1]Pipeline Data'!M13</f>
        <v>0.3874193548387096</v>
      </c>
      <c r="M16" s="19" t="s">
        <v>24</v>
      </c>
      <c r="O16" s="18">
        <f>'[1]Pipeline Data'!Y13</f>
        <v>2.3439677419354847</v>
      </c>
      <c r="P16" s="19" t="s">
        <v>24</v>
      </c>
      <c r="Q16" s="9"/>
      <c r="R16" s="20">
        <f>'[1]Pipeline Data'!V13</f>
        <v>2.5922931034482759</v>
      </c>
      <c r="S16" s="19" t="s">
        <v>24</v>
      </c>
      <c r="U16" s="20">
        <v>1.4158599999999999</v>
      </c>
      <c r="V16" s="19" t="s">
        <v>24</v>
      </c>
      <c r="W16" s="18">
        <f>'[1]Pipeline Data'!G13</f>
        <v>0.91539999999999999</v>
      </c>
      <c r="X16" s="21" t="s">
        <v>24</v>
      </c>
      <c r="Y16" s="18">
        <f>'[1]Pipeline Data'!J13</f>
        <v>0.89304838709677403</v>
      </c>
      <c r="Z16" s="21" t="s">
        <v>24</v>
      </c>
    </row>
    <row r="17" spans="1:26" ht="13.5" customHeight="1" x14ac:dyDescent="0.2">
      <c r="A17" t="s">
        <v>25</v>
      </c>
      <c r="D17" t="s">
        <v>26</v>
      </c>
      <c r="F17" s="18">
        <f>'[1]Pipeline Data'!P14</f>
        <v>0.60152903225806453</v>
      </c>
      <c r="I17" s="20">
        <f>'[1]Pipeline Data'!S14</f>
        <v>1.0609354838709679</v>
      </c>
      <c r="J17" s="9"/>
      <c r="L17" s="20">
        <f>'[1]Pipeline Data'!M14</f>
        <v>0.45064516129032256</v>
      </c>
      <c r="O17" s="18">
        <f>'[1]Pipeline Data'!Y14</f>
        <v>0.65100000000000002</v>
      </c>
      <c r="Q17" s="9"/>
      <c r="R17" s="20">
        <f>'[1]Pipeline Data'!V14</f>
        <v>1.0048310344827587</v>
      </c>
      <c r="U17" s="20">
        <v>0.95437700000000003</v>
      </c>
      <c r="W17" s="18">
        <f>'[1]Pipeline Data'!G14</f>
        <v>0.47249999999999998</v>
      </c>
      <c r="X17" s="9"/>
      <c r="Y17" s="18">
        <f>'[1]Pipeline Data'!J14</f>
        <v>0.5089387096774195</v>
      </c>
      <c r="Z17" s="9"/>
    </row>
    <row r="18" spans="1:26" x14ac:dyDescent="0.2">
      <c r="A18" t="s">
        <v>27</v>
      </c>
      <c r="D18" t="s">
        <v>28</v>
      </c>
      <c r="F18" s="18">
        <f>'[1]Pipeline Data'!P15</f>
        <v>92.800909677419369</v>
      </c>
      <c r="I18" s="20">
        <f>'[1]Pipeline Data'!S15</f>
        <v>94.876870967741908</v>
      </c>
      <c r="J18" s="9"/>
      <c r="L18" s="20">
        <f>'[1]Pipeline Data'!M15</f>
        <v>92.515161290322581</v>
      </c>
      <c r="O18" s="18">
        <f>'[1]Pipeline Data'!Y15</f>
        <v>88.15213</v>
      </c>
      <c r="Q18" s="9"/>
      <c r="R18" s="20">
        <f>'[1]Pipeline Data'!V15</f>
        <v>81.998910300000006</v>
      </c>
      <c r="U18" s="20">
        <v>93.925799999999995</v>
      </c>
      <c r="W18" s="18">
        <f>'[1]Pipeline Data'!G15</f>
        <v>92.962199999999996</v>
      </c>
      <c r="X18" s="9"/>
      <c r="Y18" s="18">
        <f>'[1]Pipeline Data'!J15</f>
        <v>91.589587096774196</v>
      </c>
      <c r="Z18" s="9"/>
    </row>
    <row r="19" spans="1:26" x14ac:dyDescent="0.2">
      <c r="A19" t="s">
        <v>29</v>
      </c>
      <c r="D19" t="s">
        <v>30</v>
      </c>
      <c r="F19" s="18">
        <f>'[1]Pipeline Data'!P16</f>
        <v>4.5617225806451618</v>
      </c>
      <c r="I19" s="20">
        <f>'[1]Pipeline Data'!S16</f>
        <v>2.9033322580645158</v>
      </c>
      <c r="J19" s="9"/>
      <c r="L19" s="20">
        <f>'[1]Pipeline Data'!M16</f>
        <v>6.282258064516129</v>
      </c>
      <c r="O19" s="18">
        <f>'[1]Pipeline Data'!Y16</f>
        <v>8.2912258064516138</v>
      </c>
      <c r="Q19" s="9"/>
      <c r="R19" s="20">
        <f>'[1]Pipeline Data'!V16</f>
        <v>13.652975862068969</v>
      </c>
      <c r="U19" s="20">
        <v>2.9041999999999999</v>
      </c>
      <c r="W19" s="18">
        <f>'[1]Pipeline Data'!G16</f>
        <v>5.4649000000000001</v>
      </c>
      <c r="X19" s="9"/>
      <c r="Y19" s="18">
        <f>'[1]Pipeline Data'!J16</f>
        <v>6.62975806451613</v>
      </c>
      <c r="Z19" s="9"/>
    </row>
    <row r="20" spans="1:26" x14ac:dyDescent="0.2">
      <c r="A20" t="s">
        <v>31</v>
      </c>
      <c r="D20" t="s">
        <v>32</v>
      </c>
      <c r="F20" s="18">
        <f>'[1]Pipeline Data'!P17</f>
        <v>0.29313225806451604</v>
      </c>
      <c r="I20" s="20">
        <f>'[1]Pipeline Data'!S17</f>
        <v>0.20425806451612902</v>
      </c>
      <c r="J20" s="9"/>
      <c r="L20" s="20">
        <f>'[1]Pipeline Data'!M17</f>
        <v>0.26064516129032256</v>
      </c>
      <c r="O20" s="18">
        <f>'[1]Pipeline Data'!Y17</f>
        <v>0.50035483870967756</v>
      </c>
      <c r="Q20" s="9"/>
      <c r="R20" s="20">
        <f>'[1]Pipeline Data'!V17</f>
        <v>0.69867586206896548</v>
      </c>
      <c r="U20" s="20">
        <v>0.56200000000000006</v>
      </c>
      <c r="W20" s="18">
        <f>'[1]Pipeline Data'!G17</f>
        <v>0.15709999999999999</v>
      </c>
      <c r="X20" s="9"/>
      <c r="Y20" s="18">
        <f>'[1]Pipeline Data'!J17</f>
        <v>0.33398064516129033</v>
      </c>
      <c r="Z20" s="9"/>
    </row>
    <row r="21" spans="1:26" x14ac:dyDescent="0.2">
      <c r="A21" t="s">
        <v>33</v>
      </c>
      <c r="D21" t="s">
        <v>34</v>
      </c>
      <c r="F21" s="18">
        <f>'[1]Pipeline Data'!P18</f>
        <v>1.5545161290322584E-2</v>
      </c>
      <c r="I21" s="20">
        <f>'[1]Pipeline Data'!S18</f>
        <v>3.7406451612903222E-2</v>
      </c>
      <c r="J21" s="9"/>
      <c r="L21" s="20">
        <f>'[1]Pipeline Data'!M18</f>
        <v>3.677419354838711E-2</v>
      </c>
      <c r="O21" s="18">
        <f>'[1]Pipeline Data'!Y18</f>
        <v>1.8774193548387101E-2</v>
      </c>
      <c r="Q21" s="9"/>
      <c r="R21" s="20">
        <f>'[1]Pipeline Data'!V18</f>
        <v>1.6717241379310344E-2</v>
      </c>
      <c r="U21" s="20">
        <v>6.8000000000000005E-2</v>
      </c>
      <c r="W21" s="18">
        <f>'[1]Pipeline Data'!G18</f>
        <v>2.8E-3</v>
      </c>
      <c r="X21" s="9"/>
      <c r="Y21" s="18">
        <f>'[1]Pipeline Data'!J18</f>
        <v>1.2935483870967742E-2</v>
      </c>
      <c r="Z21" s="9"/>
    </row>
    <row r="22" spans="1:26" x14ac:dyDescent="0.2">
      <c r="A22" t="s">
        <v>35</v>
      </c>
      <c r="D22" t="s">
        <v>34</v>
      </c>
      <c r="F22" s="18">
        <f>'[1]Pipeline Data'!P19</f>
        <v>2.9438709677419354E-2</v>
      </c>
      <c r="I22" s="20">
        <f>'[1]Pipeline Data'!S19</f>
        <v>2.8403225806451608E-2</v>
      </c>
      <c r="J22" s="9"/>
      <c r="L22" s="20">
        <f>'[1]Pipeline Data'!M19</f>
        <v>4.1290322580645175E-2</v>
      </c>
      <c r="O22" s="18">
        <f>'[1]Pipeline Data'!Y19</f>
        <v>3.7709677419354846E-2</v>
      </c>
      <c r="Q22" s="9"/>
      <c r="R22" s="20">
        <f>'[1]Pipeline Data'!V19</f>
        <v>3.0875862068965521E-2</v>
      </c>
      <c r="U22" s="20">
        <v>9.35E-2</v>
      </c>
      <c r="W22" s="18">
        <f>'[1]Pipeline Data'!G19</f>
        <v>2.5999999999999999E-3</v>
      </c>
      <c r="X22" s="9"/>
      <c r="Y22" s="18">
        <f>'[1]Pipeline Data'!J19</f>
        <v>1.7883870967741938E-2</v>
      </c>
      <c r="Z22" s="9"/>
    </row>
    <row r="23" spans="1:26" x14ac:dyDescent="0.2">
      <c r="A23" t="s">
        <v>36</v>
      </c>
      <c r="D23" t="s">
        <v>37</v>
      </c>
      <c r="F23" s="18">
        <f>'[1]Pipeline Data'!P20</f>
        <v>4.7806451612903223E-3</v>
      </c>
      <c r="I23" s="20">
        <f>'[1]Pipeline Data'!S20</f>
        <v>1.1038709677419357E-2</v>
      </c>
      <c r="J23" s="9"/>
      <c r="L23" s="20">
        <f>'[1]Pipeline Data'!M20</f>
        <v>1.0645161290322582E-2</v>
      </c>
      <c r="O23" s="18">
        <f>'[1]Pipeline Data'!Y20</f>
        <v>4.8387096774193577E-3</v>
      </c>
      <c r="Q23" s="9"/>
      <c r="R23" s="20">
        <f>'[1]Pipeline Data'!V20</f>
        <v>1.5896551724137932E-3</v>
      </c>
      <c r="U23" s="20">
        <v>2.47E-2</v>
      </c>
      <c r="W23" s="18">
        <f>'[1]Pipeline Data'!G20</f>
        <v>0</v>
      </c>
      <c r="X23" s="9"/>
      <c r="Y23" s="18">
        <f>'[1]Pipeline Data'!J20</f>
        <v>4.1451612903225807E-3</v>
      </c>
      <c r="Z23" s="9"/>
    </row>
    <row r="24" spans="1:26" x14ac:dyDescent="0.2">
      <c r="A24" t="s">
        <v>38</v>
      </c>
      <c r="D24" t="s">
        <v>37</v>
      </c>
      <c r="F24" s="18">
        <f>'[1]Pipeline Data'!P21</f>
        <v>4.8129032258064528E-3</v>
      </c>
      <c r="I24" s="20">
        <f>'[1]Pipeline Data'!S21</f>
        <v>5.4290322580645171E-3</v>
      </c>
      <c r="J24" s="9"/>
      <c r="L24" s="20">
        <f>'[1]Pipeline Data'!M21</f>
        <v>1.7741935483870968E-2</v>
      </c>
      <c r="O24" s="18">
        <f>'[1]Pipeline Data'!Y21</f>
        <v>4.9677419354838739E-3</v>
      </c>
      <c r="Q24" s="9"/>
      <c r="R24" s="20">
        <f>'[1]Pipeline Data'!V21</f>
        <v>1.4862068965517236E-3</v>
      </c>
      <c r="U24" s="20">
        <v>2.0400000000000001E-2</v>
      </c>
      <c r="W24" s="18">
        <f>'[1]Pipeline Data'!G21</f>
        <v>0</v>
      </c>
      <c r="X24" s="9"/>
      <c r="Y24" s="18">
        <f>'[1]Pipeline Data'!J21</f>
        <v>2.8774193548387092E-3</v>
      </c>
      <c r="Z24" s="9"/>
    </row>
    <row r="25" spans="1:26" x14ac:dyDescent="0.2">
      <c r="A25" t="s">
        <v>39</v>
      </c>
      <c r="D25" t="s">
        <v>40</v>
      </c>
      <c r="F25" s="18">
        <f>'[1]Pipeline Data'!P22</f>
        <v>4.9967741935483864E-3</v>
      </c>
      <c r="I25" s="20">
        <f>'[1]Pipeline Data'!S22</f>
        <v>1.7064516129032259E-2</v>
      </c>
      <c r="J25" s="9"/>
      <c r="L25" s="20">
        <f>'[1]Pipeline Data'!M22</f>
        <v>0</v>
      </c>
      <c r="O25" s="18">
        <f>'[1]Pipeline Data'!Y22</f>
        <v>0</v>
      </c>
      <c r="Q25" s="9"/>
      <c r="R25" s="20">
        <f>'[1]Pipeline Data'!V22</f>
        <v>5.1724137931034502E-5</v>
      </c>
      <c r="U25" s="20">
        <v>3.0349999999999999E-2</v>
      </c>
      <c r="W25" s="18">
        <f>'[1]Pipeline Data'!G22</f>
        <v>0</v>
      </c>
      <c r="X25" s="9"/>
      <c r="Y25" s="18">
        <f>'[1]Pipeline Data'!J22</f>
        <v>6.9935483870967752E-3</v>
      </c>
      <c r="Z25" s="9"/>
    </row>
    <row r="26" spans="1:26" x14ac:dyDescent="0.2">
      <c r="A26" s="14" t="s">
        <v>41</v>
      </c>
      <c r="B26" s="14"/>
      <c r="C26" s="14"/>
      <c r="D26" t="s">
        <v>42</v>
      </c>
      <c r="F26" s="18">
        <f>'[1]Pipeline Data'!P23</f>
        <v>0</v>
      </c>
      <c r="I26" s="20">
        <f>'[1]Pipeline Data'!S23</f>
        <v>0</v>
      </c>
      <c r="J26" s="9"/>
      <c r="L26" s="20">
        <f>'[1]Pipeline Data'!M23</f>
        <v>0</v>
      </c>
      <c r="O26" s="18">
        <f>'[1]Pipeline Data'!Y23</f>
        <v>0</v>
      </c>
      <c r="Q26" s="9"/>
      <c r="R26" s="20">
        <f>'[1]Pipeline Data'!V23</f>
        <v>0</v>
      </c>
      <c r="U26" s="20">
        <v>0</v>
      </c>
      <c r="W26" s="18">
        <f>'[1]Pipeline Data'!G23</f>
        <v>2.2499999999999999E-2</v>
      </c>
      <c r="X26" s="9"/>
      <c r="Y26" s="18">
        <f>'[1]Pipeline Data'!J23</f>
        <v>0</v>
      </c>
      <c r="Z26" s="9"/>
    </row>
    <row r="27" spans="1:26" x14ac:dyDescent="0.2">
      <c r="A27" t="s">
        <v>43</v>
      </c>
      <c r="D27" t="s">
        <v>44</v>
      </c>
      <c r="F27" s="18">
        <f>'[1]Pipeline Data'!P24</f>
        <v>0</v>
      </c>
      <c r="I27" s="20">
        <f>'[1]Pipeline Data'!S24</f>
        <v>0</v>
      </c>
      <c r="J27" s="9"/>
      <c r="L27" s="20">
        <f>'[1]Pipeline Data'!M24</f>
        <v>0</v>
      </c>
      <c r="O27" s="18">
        <f>'[1]Pipeline Data'!Y24</f>
        <v>0</v>
      </c>
      <c r="Q27" s="9"/>
      <c r="R27" s="20">
        <f>'[1]Pipeline Data'!V24</f>
        <v>0</v>
      </c>
      <c r="U27" s="20">
        <v>0</v>
      </c>
      <c r="W27" s="18">
        <f>'[1]Pipeline Data'!G24</f>
        <v>0</v>
      </c>
      <c r="X27" s="9"/>
      <c r="Y27" s="18">
        <f>'[1]Pipeline Data'!J24</f>
        <v>0</v>
      </c>
      <c r="Z27" s="9"/>
    </row>
    <row r="28" spans="1:26" x14ac:dyDescent="0.2">
      <c r="A28" t="s">
        <v>45</v>
      </c>
      <c r="D28" t="s">
        <v>46</v>
      </c>
      <c r="F28" s="18">
        <f>'[1]Pipeline Data'!P25</f>
        <v>0</v>
      </c>
      <c r="I28" s="20">
        <f>'[1]Pipeline Data'!S25</f>
        <v>0</v>
      </c>
      <c r="J28" s="9"/>
      <c r="L28" s="20">
        <f>'[1]Pipeline Data'!M25</f>
        <v>0</v>
      </c>
      <c r="O28" s="18">
        <f>'[1]Pipeline Data'!Y25</f>
        <v>0</v>
      </c>
      <c r="Q28" s="9"/>
      <c r="R28" s="20">
        <f>'[1]Pipeline Data'!V25</f>
        <v>0</v>
      </c>
      <c r="U28" s="20">
        <v>0</v>
      </c>
      <c r="W28" s="18">
        <f>'[1]Pipeline Data'!G25</f>
        <v>0</v>
      </c>
      <c r="X28" s="9"/>
      <c r="Y28" s="18">
        <f>'[1]Pipeline Data'!J25</f>
        <v>0</v>
      </c>
      <c r="Z28" s="9"/>
    </row>
    <row r="29" spans="1:26" x14ac:dyDescent="0.2">
      <c r="A29" t="s">
        <v>47</v>
      </c>
      <c r="D29" t="s">
        <v>48</v>
      </c>
      <c r="F29" s="22">
        <f>'[1]Pipeline Data'!P26</f>
        <v>0</v>
      </c>
      <c r="I29" s="23">
        <f>'[1]Pipeline Data'!S26</f>
        <v>0</v>
      </c>
      <c r="J29" s="9"/>
      <c r="L29" s="23">
        <f>'[1]Pipeline Data'!M26</f>
        <v>0</v>
      </c>
      <c r="O29" s="22">
        <f>'[1]Pipeline Data'!Y26</f>
        <v>0</v>
      </c>
      <c r="Q29" s="9"/>
      <c r="R29" s="23">
        <f>'[1]Pipeline Data'!V26</f>
        <v>0</v>
      </c>
      <c r="U29" s="23">
        <v>0</v>
      </c>
      <c r="W29" s="22">
        <f>'[1]Pipeline Data'!G26</f>
        <v>0</v>
      </c>
      <c r="X29" s="9"/>
      <c r="Y29" s="22">
        <f>'[1]Pipeline Data'!J26</f>
        <v>0</v>
      </c>
      <c r="Z29" s="9"/>
    </row>
    <row r="30" spans="1:26" x14ac:dyDescent="0.2">
      <c r="F30" s="8"/>
      <c r="J30" s="9"/>
      <c r="O30" s="8"/>
      <c r="Q30" s="9"/>
      <c r="W30" s="8"/>
      <c r="X30" s="9"/>
      <c r="Y30" s="8"/>
      <c r="Z30" s="9"/>
    </row>
    <row r="31" spans="1:26" ht="13.5" thickBot="1" x14ac:dyDescent="0.25">
      <c r="F31" s="24">
        <f>SUM(F16:F29)</f>
        <v>100.00000000000001</v>
      </c>
      <c r="G31" s="25" t="s">
        <v>24</v>
      </c>
      <c r="H31" s="25"/>
      <c r="I31" s="26">
        <f>SUM(I16:I29)</f>
        <v>99.999970967741902</v>
      </c>
      <c r="J31" s="27" t="s">
        <v>24</v>
      </c>
      <c r="K31" s="25"/>
      <c r="L31" s="26">
        <f>SUM(L16:L29)</f>
        <v>100.0025806451613</v>
      </c>
      <c r="M31" s="25" t="s">
        <v>24</v>
      </c>
      <c r="N31" s="25"/>
      <c r="O31" s="24">
        <f>SUM(O16:O29)</f>
        <v>100.00496870967743</v>
      </c>
      <c r="P31" s="25" t="s">
        <v>24</v>
      </c>
      <c r="Q31" s="27"/>
      <c r="R31" s="26">
        <f>SUM(R16:R29)</f>
        <v>99.998406851724155</v>
      </c>
      <c r="S31" s="25" t="s">
        <v>24</v>
      </c>
      <c r="T31" s="25"/>
      <c r="U31" s="26">
        <f>ROUND(U16,2)+ROUND(U17,2)+ROUND(U18,2)+ROUND(U19,2)+ROUND(U20,2)+ROUND(U21,2)+ROUND(U22,2)+ROUND(U23,2)+ROUND(U24,2)+ROUND(U25,2)+ROUND(U26,2)+ROUND(U27,2)+ROUND(U28,2)+ROUND(U29,2)</f>
        <v>99.990000000000009</v>
      </c>
      <c r="V31" s="25" t="s">
        <v>24</v>
      </c>
      <c r="W31" s="24">
        <f>SUM(W16:W29)</f>
        <v>99.999999999999986</v>
      </c>
      <c r="X31" s="27" t="s">
        <v>24</v>
      </c>
      <c r="Y31" s="24">
        <f>SUM(Y16:Y29)</f>
        <v>100.00014838709677</v>
      </c>
      <c r="Z31" s="27" t="s">
        <v>24</v>
      </c>
    </row>
    <row r="34" spans="1:26" x14ac:dyDescent="0.2">
      <c r="A34" t="s">
        <v>49</v>
      </c>
      <c r="C34" t="s">
        <v>50</v>
      </c>
    </row>
    <row r="35" spans="1:26" x14ac:dyDescent="0.2">
      <c r="C35" t="s">
        <v>51</v>
      </c>
    </row>
    <row r="37" spans="1:26" x14ac:dyDescent="0.2">
      <c r="A37" s="28" t="s">
        <v>52</v>
      </c>
      <c r="B37" s="28"/>
    </row>
    <row r="38" spans="1:26" ht="13.5" thickBot="1" x14ac:dyDescent="0.25">
      <c r="L38" s="29"/>
    </row>
    <row r="39" spans="1:26" x14ac:dyDescent="0.2">
      <c r="C39" t="s">
        <v>53</v>
      </c>
      <c r="F39" s="30">
        <f>'[1]Pipeline Data'!P9</f>
        <v>1032.1312258064515</v>
      </c>
      <c r="G39" s="4"/>
      <c r="H39" s="4"/>
      <c r="I39" s="31">
        <f>'[1]Pipeline Data'!S9</f>
        <v>1022.9827096774194</v>
      </c>
      <c r="J39" s="6"/>
      <c r="K39" s="4"/>
      <c r="L39" s="31">
        <f>'[1]Pipeline Data'!M9</f>
        <v>1060.5674193548384</v>
      </c>
      <c r="M39" s="4"/>
      <c r="N39" s="4"/>
      <c r="O39" s="30">
        <f>'[1]Pipeline Data'!Y9</f>
        <v>1056.9047096774195</v>
      </c>
      <c r="P39" s="4"/>
      <c r="Q39" s="6"/>
      <c r="R39" s="31">
        <f>'[1]Pipeline Data'!V9</f>
        <v>1093.3206896551726</v>
      </c>
      <c r="S39" s="4"/>
      <c r="T39" s="4"/>
      <c r="U39" s="31">
        <v>1027.43</v>
      </c>
      <c r="V39" s="4"/>
      <c r="W39" s="30">
        <f>'[1]Pipeline Data'!G9</f>
        <v>1044.5360000000001</v>
      </c>
      <c r="X39" s="6"/>
      <c r="Y39" s="31">
        <f>'[1]Pipeline Data'!J9</f>
        <v>1057.2612903225809</v>
      </c>
      <c r="Z39" s="6"/>
    </row>
    <row r="40" spans="1:26" x14ac:dyDescent="0.2">
      <c r="C40" t="s">
        <v>54</v>
      </c>
      <c r="F40" s="32">
        <f>[1]HeatingValue!N26</f>
        <v>1029.25</v>
      </c>
      <c r="I40" s="33">
        <f>[1]HeatingValue!Q26</f>
        <v>1021.01</v>
      </c>
      <c r="J40" s="9"/>
      <c r="L40" s="33">
        <f>[1]HeatingValue!T26</f>
        <v>1058.3499999999999</v>
      </c>
      <c r="O40" s="32">
        <f>[1]HeatingValue!Z26</f>
        <v>1053.96</v>
      </c>
      <c r="Q40" s="9"/>
      <c r="R40" s="32">
        <f>[1]HeatingValue!W26</f>
        <v>1091.47</v>
      </c>
      <c r="U40" s="34">
        <v>1024.7</v>
      </c>
      <c r="W40" s="32">
        <f>[1]HeatingValue!K26</f>
        <v>1041.92</v>
      </c>
      <c r="X40" s="9"/>
      <c r="Y40" s="32">
        <f>[1]HeatingValue!E26</f>
        <v>1054.55</v>
      </c>
      <c r="Z40" s="9"/>
    </row>
    <row r="41" spans="1:26" x14ac:dyDescent="0.2">
      <c r="F41" s="8"/>
      <c r="J41" s="9"/>
      <c r="O41" s="8"/>
      <c r="Q41" s="9"/>
      <c r="W41" s="8"/>
      <c r="X41" s="9"/>
      <c r="Z41" s="9"/>
    </row>
    <row r="42" spans="1:26" x14ac:dyDescent="0.2">
      <c r="A42" s="28" t="s">
        <v>55</v>
      </c>
      <c r="B42" s="28"/>
      <c r="F42" s="8"/>
      <c r="J42" s="9"/>
      <c r="O42" s="8"/>
      <c r="Q42" s="9"/>
      <c r="W42" s="8"/>
      <c r="X42" s="9"/>
      <c r="Z42" s="9"/>
    </row>
    <row r="43" spans="1:26" ht="9" customHeight="1" x14ac:dyDescent="0.2">
      <c r="F43" s="8"/>
      <c r="J43" s="9"/>
      <c r="O43" s="8"/>
      <c r="Q43" s="9"/>
      <c r="W43" s="8"/>
      <c r="X43" s="9"/>
      <c r="Z43" s="9"/>
    </row>
    <row r="44" spans="1:26" x14ac:dyDescent="0.2">
      <c r="C44" t="s">
        <v>56</v>
      </c>
      <c r="F44" s="35">
        <f>'[1]Pipeline Data'!P11</f>
        <v>0.5936548387096775</v>
      </c>
      <c r="G44" s="36"/>
      <c r="H44" s="36"/>
      <c r="I44" s="36">
        <f>'[1]Pipeline Data'!S11</f>
        <v>0.58647419354838715</v>
      </c>
      <c r="J44" s="37"/>
      <c r="K44" s="36"/>
      <c r="L44" s="36">
        <f>'[1]Pipeline Data'!M11</f>
        <v>0.59483870967741925</v>
      </c>
      <c r="M44" s="36"/>
      <c r="N44" s="36"/>
      <c r="O44" s="35">
        <f>'[1]Pipeline Data'!Y11</f>
        <v>0.61722580645161285</v>
      </c>
      <c r="P44" s="36"/>
      <c r="Q44" s="37"/>
      <c r="R44" s="36">
        <f>'[1]Pipeline Data'!V11</f>
        <v>0.64869310344827591</v>
      </c>
      <c r="S44" s="36"/>
      <c r="T44" s="36"/>
      <c r="U44" s="36">
        <v>0.95437700000000003</v>
      </c>
      <c r="V44" s="36"/>
      <c r="W44" s="35">
        <f>'[1]Pipeline Data'!G11</f>
        <v>0.59130000000000005</v>
      </c>
      <c r="X44" s="9"/>
      <c r="Y44" s="36">
        <f>'[1]Pipeline Data'!J11</f>
        <v>0.5997548387096775</v>
      </c>
      <c r="Z44" s="9"/>
    </row>
    <row r="45" spans="1:26" ht="13.5" thickBot="1" x14ac:dyDescent="0.25">
      <c r="C45" t="s">
        <v>57</v>
      </c>
      <c r="F45" s="38">
        <f>[1]SpecGravity!I25</f>
        <v>0.591831</v>
      </c>
      <c r="G45" s="25"/>
      <c r="H45" s="25"/>
      <c r="I45" s="39">
        <f>[1]SpecGravity!L25</f>
        <v>0.58530199999999999</v>
      </c>
      <c r="J45" s="27"/>
      <c r="K45" s="25"/>
      <c r="L45" s="39">
        <f>[1]SpecGravity!O25</f>
        <v>0.59427199999999991</v>
      </c>
      <c r="M45" s="25"/>
      <c r="N45" s="25"/>
      <c r="O45" s="38">
        <f>[1]SpecGravity!U25</f>
        <v>0.61532999999999993</v>
      </c>
      <c r="P45" s="25"/>
      <c r="Q45" s="27"/>
      <c r="R45" s="39">
        <f>[1]SpecGravity!R25</f>
        <v>0.64748100000000008</v>
      </c>
      <c r="S45" s="25"/>
      <c r="T45" s="25"/>
      <c r="U45" s="39">
        <v>0.591866</v>
      </c>
      <c r="V45" s="25"/>
      <c r="W45" s="38">
        <f>[1]SpecGravity!G25</f>
        <v>0.58978099999999989</v>
      </c>
      <c r="X45" s="27"/>
      <c r="Y45" s="39">
        <f>[1]SpecGravity!E25</f>
        <v>0.59811400000000003</v>
      </c>
      <c r="Z45" s="27"/>
    </row>
    <row r="46" spans="1:26" ht="11.25" customHeight="1" x14ac:dyDescent="0.2">
      <c r="Y46" s="40"/>
    </row>
    <row r="47" spans="1:26" x14ac:dyDescent="0.2">
      <c r="A47" s="41" t="s">
        <v>58</v>
      </c>
      <c r="B47" s="19"/>
      <c r="C47" s="19"/>
      <c r="Y47" s="40"/>
    </row>
    <row r="48" spans="1:26" x14ac:dyDescent="0.2">
      <c r="A48" s="42" t="s">
        <v>14</v>
      </c>
      <c r="B48" s="43"/>
      <c r="Y48" s="40"/>
    </row>
    <row r="49" spans="3:25" x14ac:dyDescent="0.2">
      <c r="C49" s="44" t="s">
        <v>14</v>
      </c>
    </row>
    <row r="51" spans="3:25" x14ac:dyDescent="0.2">
      <c r="Y51" s="40"/>
    </row>
    <row r="52" spans="3:25" x14ac:dyDescent="0.2">
      <c r="Y52" s="40"/>
    </row>
  </sheetData>
  <mergeCells count="56">
    <mergeCell ref="A16:C16"/>
    <mergeCell ref="Y13:Z13"/>
    <mergeCell ref="F14:G14"/>
    <mergeCell ref="I14:J14"/>
    <mergeCell ref="L14:M14"/>
    <mergeCell ref="O14:Q14"/>
    <mergeCell ref="R14:T14"/>
    <mergeCell ref="U14:V14"/>
    <mergeCell ref="W14:X14"/>
    <mergeCell ref="Y14:Z14"/>
    <mergeCell ref="F13:G13"/>
    <mergeCell ref="I13:J13"/>
    <mergeCell ref="K13:N13"/>
    <mergeCell ref="O13:Q13"/>
    <mergeCell ref="R13:T13"/>
    <mergeCell ref="W13:X13"/>
    <mergeCell ref="Y10:Z10"/>
    <mergeCell ref="F12:G12"/>
    <mergeCell ref="I12:J12"/>
    <mergeCell ref="K12:N12"/>
    <mergeCell ref="O12:Q12"/>
    <mergeCell ref="R12:T12"/>
    <mergeCell ref="W12:X12"/>
    <mergeCell ref="Y12:Z12"/>
    <mergeCell ref="F10:J10"/>
    <mergeCell ref="L10:M10"/>
    <mergeCell ref="O10:Q10"/>
    <mergeCell ref="R10:T10"/>
    <mergeCell ref="U10:V10"/>
    <mergeCell ref="W10:X10"/>
    <mergeCell ref="W8:X8"/>
    <mergeCell ref="Y8:Z8"/>
    <mergeCell ref="F9:G9"/>
    <mergeCell ref="I9:J9"/>
    <mergeCell ref="L9:M9"/>
    <mergeCell ref="O9:Q9"/>
    <mergeCell ref="R9:S9"/>
    <mergeCell ref="U9:V9"/>
    <mergeCell ref="W9:X9"/>
    <mergeCell ref="Y9:Z9"/>
    <mergeCell ref="F8:G8"/>
    <mergeCell ref="I8:J8"/>
    <mergeCell ref="L8:M8"/>
    <mergeCell ref="O8:Q8"/>
    <mergeCell ref="R8:T8"/>
    <mergeCell ref="U8:V8"/>
    <mergeCell ref="A1:Z1"/>
    <mergeCell ref="A2:Z2"/>
    <mergeCell ref="A4:Z4"/>
    <mergeCell ref="F7:G7"/>
    <mergeCell ref="I7:J7"/>
    <mergeCell ref="L7:M7"/>
    <mergeCell ref="O7:Q7"/>
    <mergeCell ref="R7:T7"/>
    <mergeCell ref="W7:X7"/>
    <mergeCell ref="Y7:Z7"/>
  </mergeCells>
  <phoneticPr fontId="1" type="noConversion"/>
  <pageMargins left="0.75" right="0.75" top="1" bottom="1" header="0.5" footer="0.5"/>
  <pageSetup scale="7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A52"/>
  <sheetViews>
    <sheetView workbookViewId="0">
      <selection activeCell="A2" sqref="A2:Z2"/>
    </sheetView>
  </sheetViews>
  <sheetFormatPr defaultRowHeight="12.75" x14ac:dyDescent="0.2"/>
  <cols>
    <col min="1" max="2" width="2.5703125" customWidth="1"/>
    <col min="3" max="3" width="10.42578125" customWidth="1"/>
    <col min="4" max="4" width="6.7109375" customWidth="1"/>
    <col min="5" max="5" width="4" customWidth="1"/>
    <col min="6" max="6" width="8.42578125" customWidth="1"/>
    <col min="7" max="7" width="4.5703125" customWidth="1"/>
    <col min="8" max="8" width="1.140625" customWidth="1"/>
    <col min="9" max="9" width="9" customWidth="1"/>
    <col min="10" max="10" width="3.7109375" customWidth="1"/>
    <col min="11" max="11" width="1.7109375" customWidth="1"/>
    <col min="12" max="12" width="8.5703125" bestFit="1" customWidth="1"/>
    <col min="13" max="13" width="3.5703125" customWidth="1"/>
    <col min="14" max="14" width="1.7109375" customWidth="1"/>
    <col min="15" max="15" width="8.5703125" bestFit="1" customWidth="1"/>
    <col min="16" max="16" width="2.28515625" customWidth="1"/>
    <col min="17" max="17" width="1.7109375" customWidth="1"/>
    <col min="18" max="18" width="8.5703125" bestFit="1" customWidth="1"/>
    <col min="19" max="19" width="2.28515625" customWidth="1"/>
    <col min="20" max="20" width="1.7109375" customWidth="1"/>
    <col min="21" max="22" width="0.28515625" hidden="1" customWidth="1"/>
    <col min="23" max="23" width="7.140625" customWidth="1"/>
    <col min="24" max="24" width="4.85546875" bestFit="1" customWidth="1"/>
    <col min="25" max="25" width="8.28515625" customWidth="1"/>
    <col min="26" max="26" width="4.42578125" customWidth="1"/>
  </cols>
  <sheetData>
    <row r="1" spans="1:27" ht="15" x14ac:dyDescent="0.25">
      <c r="A1" s="45" t="s">
        <v>0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</row>
    <row r="2" spans="1:27" x14ac:dyDescent="0.2">
      <c r="A2" s="47">
        <v>45689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</row>
    <row r="3" spans="1:27" x14ac:dyDescent="0.2">
      <c r="A3" s="2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7" x14ac:dyDescent="0.2">
      <c r="A4" s="48" t="s">
        <v>1</v>
      </c>
      <c r="B4" s="46"/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  <c r="Z4" s="46"/>
    </row>
    <row r="5" spans="1:27" x14ac:dyDescent="0.2">
      <c r="A5" s="3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7" ht="13.5" thickBot="1" x14ac:dyDescent="0.25">
      <c r="F6" s="3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7" x14ac:dyDescent="0.2">
      <c r="F7" s="49" t="s">
        <v>2</v>
      </c>
      <c r="G7" s="50"/>
      <c r="H7" s="4"/>
      <c r="I7" s="50" t="s">
        <v>3</v>
      </c>
      <c r="J7" s="51"/>
      <c r="K7" s="5"/>
      <c r="L7" s="50" t="s">
        <v>4</v>
      </c>
      <c r="M7" s="50"/>
      <c r="N7" s="6"/>
      <c r="O7" s="49" t="s">
        <v>5</v>
      </c>
      <c r="P7" s="50"/>
      <c r="Q7" s="51"/>
      <c r="R7" s="49" t="s">
        <v>6</v>
      </c>
      <c r="S7" s="50"/>
      <c r="T7" s="50"/>
      <c r="U7" s="4"/>
      <c r="V7" s="4"/>
      <c r="W7" s="49" t="s">
        <v>7</v>
      </c>
      <c r="X7" s="51"/>
      <c r="Y7" s="52" t="s">
        <v>8</v>
      </c>
      <c r="Z7" s="53"/>
    </row>
    <row r="8" spans="1:27" x14ac:dyDescent="0.2">
      <c r="F8" s="56" t="s">
        <v>9</v>
      </c>
      <c r="G8" s="58"/>
      <c r="H8" s="7"/>
      <c r="I8" s="58" t="s">
        <v>9</v>
      </c>
      <c r="J8" s="57"/>
      <c r="K8" s="8"/>
      <c r="L8" s="46" t="s">
        <v>10</v>
      </c>
      <c r="M8" s="46"/>
      <c r="N8" s="9"/>
      <c r="O8" s="54" t="s">
        <v>2</v>
      </c>
      <c r="P8" s="46"/>
      <c r="Q8" s="55"/>
      <c r="R8" s="54" t="s">
        <v>11</v>
      </c>
      <c r="S8" s="46"/>
      <c r="T8" s="46"/>
      <c r="U8" s="46"/>
      <c r="V8" s="46"/>
      <c r="W8" s="54"/>
      <c r="X8" s="55"/>
      <c r="Y8" s="54"/>
      <c r="Z8" s="55"/>
    </row>
    <row r="9" spans="1:27" x14ac:dyDescent="0.2">
      <c r="F9" s="54">
        <v>66</v>
      </c>
      <c r="G9" s="46"/>
      <c r="I9" s="46">
        <v>11435</v>
      </c>
      <c r="J9" s="55"/>
      <c r="K9" s="8"/>
      <c r="L9" s="46" t="s">
        <v>12</v>
      </c>
      <c r="M9" s="46"/>
      <c r="N9" s="9"/>
      <c r="O9" s="54" t="s">
        <v>13</v>
      </c>
      <c r="P9" s="46"/>
      <c r="Q9" s="55"/>
      <c r="R9" s="54" t="s">
        <v>14</v>
      </c>
      <c r="S9" s="46"/>
      <c r="U9" s="46" t="s">
        <v>8</v>
      </c>
      <c r="V9" s="46"/>
      <c r="W9" s="54" t="s">
        <v>14</v>
      </c>
      <c r="X9" s="55"/>
      <c r="Y9" s="56" t="s">
        <v>14</v>
      </c>
      <c r="Z9" s="57"/>
    </row>
    <row r="10" spans="1:27" x14ac:dyDescent="0.2">
      <c r="A10" s="11"/>
      <c r="B10" s="11"/>
      <c r="C10" s="11"/>
      <c r="D10" s="11"/>
      <c r="E10" s="12"/>
      <c r="F10" s="59" t="s">
        <v>15</v>
      </c>
      <c r="G10" s="67"/>
      <c r="H10" s="67"/>
      <c r="I10" s="67"/>
      <c r="J10" s="60"/>
      <c r="K10" s="13"/>
      <c r="L10" s="67" t="s">
        <v>16</v>
      </c>
      <c r="M10" s="67"/>
      <c r="N10" s="12"/>
      <c r="O10" s="59" t="s">
        <v>16</v>
      </c>
      <c r="P10" s="67"/>
      <c r="Q10" s="60"/>
      <c r="R10" s="59" t="s">
        <v>16</v>
      </c>
      <c r="S10" s="67"/>
      <c r="T10" s="67"/>
      <c r="U10" s="67" t="s">
        <v>16</v>
      </c>
      <c r="V10" s="67"/>
      <c r="W10" s="59" t="s">
        <v>16</v>
      </c>
      <c r="X10" s="60"/>
      <c r="Y10" s="59" t="s">
        <v>16</v>
      </c>
      <c r="Z10" s="60"/>
    </row>
    <row r="11" spans="1:27" x14ac:dyDescent="0.2">
      <c r="F11" s="8"/>
      <c r="J11" s="9"/>
      <c r="O11" s="8"/>
      <c r="Q11" s="9"/>
      <c r="W11" s="8"/>
      <c r="X11" s="9"/>
      <c r="Y11" s="8"/>
      <c r="Z11" s="10"/>
    </row>
    <row r="12" spans="1:27" x14ac:dyDescent="0.2">
      <c r="A12" s="14" t="s">
        <v>17</v>
      </c>
      <c r="B12" s="14"/>
      <c r="C12" s="14"/>
      <c r="D12" s="14"/>
      <c r="E12" s="15"/>
      <c r="F12" s="61">
        <f>('[2]Pipeline Data'!F7)-1</f>
        <v>45688</v>
      </c>
      <c r="G12" s="62"/>
      <c r="I12" s="62">
        <f>('[2]Pipeline Data'!F7)-1</f>
        <v>45688</v>
      </c>
      <c r="J12" s="63"/>
      <c r="K12" s="64">
        <f>('[2]Pipeline Data'!F7)-1</f>
        <v>45688</v>
      </c>
      <c r="L12" s="65"/>
      <c r="M12" s="65"/>
      <c r="N12" s="66"/>
      <c r="O12" s="64">
        <f>('[2]Pipeline Data'!F7)-1</f>
        <v>45688</v>
      </c>
      <c r="P12" s="65"/>
      <c r="Q12" s="66"/>
      <c r="R12" s="64">
        <f>('[2]Pipeline Data'!F7)-1</f>
        <v>45688</v>
      </c>
      <c r="S12" s="65"/>
      <c r="T12" s="66"/>
      <c r="U12" s="16" t="s">
        <v>14</v>
      </c>
      <c r="V12" s="16" t="s">
        <v>14</v>
      </c>
      <c r="W12" s="65">
        <f>K12</f>
        <v>45688</v>
      </c>
      <c r="X12" s="66"/>
      <c r="Y12" s="64">
        <f>('[2]Pipeline Data'!F7)-1</f>
        <v>45688</v>
      </c>
      <c r="Z12" s="66"/>
      <c r="AA12" s="17"/>
    </row>
    <row r="13" spans="1:27" x14ac:dyDescent="0.2">
      <c r="F13" s="54" t="s">
        <v>18</v>
      </c>
      <c r="G13" s="46"/>
      <c r="I13" s="46" t="s">
        <v>19</v>
      </c>
      <c r="J13" s="55"/>
      <c r="K13" s="56" t="s">
        <v>19</v>
      </c>
      <c r="L13" s="58"/>
      <c r="M13" s="58"/>
      <c r="N13" s="57"/>
      <c r="O13" s="56" t="s">
        <v>19</v>
      </c>
      <c r="P13" s="58"/>
      <c r="Q13" s="57"/>
      <c r="R13" s="56" t="s">
        <v>19</v>
      </c>
      <c r="S13" s="58"/>
      <c r="T13" s="58"/>
      <c r="W13" s="56" t="s">
        <v>19</v>
      </c>
      <c r="X13" s="57"/>
      <c r="Y13" s="56" t="s">
        <v>19</v>
      </c>
      <c r="Z13" s="57"/>
    </row>
    <row r="14" spans="1:27" x14ac:dyDescent="0.2">
      <c r="A14" t="s">
        <v>20</v>
      </c>
      <c r="F14" s="54" t="s">
        <v>21</v>
      </c>
      <c r="G14" s="46"/>
      <c r="I14" s="46" t="s">
        <v>21</v>
      </c>
      <c r="J14" s="55"/>
      <c r="L14" s="46" t="s">
        <v>21</v>
      </c>
      <c r="M14" s="46"/>
      <c r="O14" s="54" t="s">
        <v>21</v>
      </c>
      <c r="P14" s="46"/>
      <c r="Q14" s="55"/>
      <c r="R14" s="54" t="s">
        <v>21</v>
      </c>
      <c r="S14" s="46"/>
      <c r="T14" s="46"/>
      <c r="U14" s="46" t="s">
        <v>21</v>
      </c>
      <c r="V14" s="46"/>
      <c r="W14" s="54" t="s">
        <v>21</v>
      </c>
      <c r="X14" s="55"/>
      <c r="Y14" s="54" t="s">
        <v>21</v>
      </c>
      <c r="Z14" s="55"/>
    </row>
    <row r="15" spans="1:27" x14ac:dyDescent="0.2">
      <c r="F15" s="8"/>
      <c r="J15" s="9"/>
      <c r="O15" s="8"/>
      <c r="Q15" s="9"/>
      <c r="W15" s="8"/>
      <c r="X15" s="9"/>
      <c r="Y15" s="8"/>
      <c r="Z15" s="9"/>
    </row>
    <row r="16" spans="1:27" x14ac:dyDescent="0.2">
      <c r="A16" s="68" t="s">
        <v>22</v>
      </c>
      <c r="B16" s="68"/>
      <c r="C16" s="68"/>
      <c r="D16" t="s">
        <v>23</v>
      </c>
      <c r="F16" s="18">
        <f>'[2]Pipeline Data'!P13</f>
        <v>1.4582129032258064</v>
      </c>
      <c r="G16" s="19" t="s">
        <v>24</v>
      </c>
      <c r="I16" s="20">
        <f>'[2]Pipeline Data'!S13</f>
        <v>0.75875806451612926</v>
      </c>
      <c r="J16" s="21" t="s">
        <v>24</v>
      </c>
      <c r="L16" s="20">
        <f>'[2]Pipeline Data'!M13</f>
        <v>0.4974193548387098</v>
      </c>
      <c r="M16" s="19" t="s">
        <v>24</v>
      </c>
      <c r="O16" s="18">
        <f>'[2]Pipeline Data'!Y13</f>
        <v>2.390387096774194</v>
      </c>
      <c r="P16" s="19" t="s">
        <v>24</v>
      </c>
      <c r="Q16" s="9"/>
      <c r="R16" s="20">
        <f>'[2]Pipeline Data'!V13</f>
        <v>2.610203448275862</v>
      </c>
      <c r="S16" s="19" t="s">
        <v>24</v>
      </c>
      <c r="U16" s="20">
        <v>1.4158599999999999</v>
      </c>
      <c r="V16" s="19" t="s">
        <v>24</v>
      </c>
      <c r="W16" s="18">
        <f>'[2]Pipeline Data'!G13</f>
        <v>0.92059999999999997</v>
      </c>
      <c r="X16" s="21" t="s">
        <v>24</v>
      </c>
      <c r="Y16" s="18">
        <f>'[2]Pipeline Data'!J13</f>
        <v>0.92785483870967733</v>
      </c>
      <c r="Z16" s="21" t="s">
        <v>24</v>
      </c>
    </row>
    <row r="17" spans="1:26" ht="13.5" customHeight="1" x14ac:dyDescent="0.2">
      <c r="A17" t="s">
        <v>25</v>
      </c>
      <c r="D17" t="s">
        <v>26</v>
      </c>
      <c r="F17" s="18">
        <f>'[2]Pipeline Data'!P14</f>
        <v>0.69269354838709685</v>
      </c>
      <c r="I17" s="20">
        <f>'[2]Pipeline Data'!S14</f>
        <v>1.0651806451612906</v>
      </c>
      <c r="J17" s="9"/>
      <c r="L17" s="20">
        <f>'[2]Pipeline Data'!M14</f>
        <v>0.3996774193548388</v>
      </c>
      <c r="O17" s="18">
        <f>'[2]Pipeline Data'!Y14</f>
        <v>0.67148387096774176</v>
      </c>
      <c r="Q17" s="9"/>
      <c r="R17" s="20">
        <f>'[2]Pipeline Data'!V14</f>
        <v>0.98862068965517236</v>
      </c>
      <c r="U17" s="20">
        <v>0.95437700000000003</v>
      </c>
      <c r="W17" s="18">
        <f>'[2]Pipeline Data'!G14</f>
        <v>0.46989999999999998</v>
      </c>
      <c r="X17" s="9"/>
      <c r="Y17" s="18">
        <f>'[2]Pipeline Data'!J14</f>
        <v>0.54720645161290316</v>
      </c>
      <c r="Z17" s="9"/>
    </row>
    <row r="18" spans="1:26" x14ac:dyDescent="0.2">
      <c r="A18" t="s">
        <v>27</v>
      </c>
      <c r="D18" t="s">
        <v>28</v>
      </c>
      <c r="F18" s="18">
        <f>'[2]Pipeline Data'!P15</f>
        <v>90.700612903225789</v>
      </c>
      <c r="I18" s="20">
        <f>'[2]Pipeline Data'!S15</f>
        <v>94.52770000000001</v>
      </c>
      <c r="J18" s="9"/>
      <c r="L18" s="20">
        <f>'[2]Pipeline Data'!M15</f>
        <v>92.03838709677423</v>
      </c>
      <c r="O18" s="18">
        <f>'[2]Pipeline Data'!Y15</f>
        <v>87.540059999999997</v>
      </c>
      <c r="Q18" s="9"/>
      <c r="R18" s="20">
        <f>'[2]Pipeline Data'!V15</f>
        <v>82.102958599999994</v>
      </c>
      <c r="U18" s="20">
        <v>93.925799999999995</v>
      </c>
      <c r="W18" s="18">
        <f>'[2]Pipeline Data'!G15</f>
        <v>93.144400000000005</v>
      </c>
      <c r="X18" s="9"/>
      <c r="Y18" s="18">
        <f>'[2]Pipeline Data'!J15</f>
        <v>91.410306451612911</v>
      </c>
      <c r="Z18" s="9"/>
    </row>
    <row r="19" spans="1:26" x14ac:dyDescent="0.2">
      <c r="A19" t="s">
        <v>29</v>
      </c>
      <c r="D19" t="s">
        <v>30</v>
      </c>
      <c r="F19" s="18">
        <f>'[2]Pipeline Data'!P16</f>
        <v>6.7616774193548368</v>
      </c>
      <c r="I19" s="20">
        <f>'[2]Pipeline Data'!S16</f>
        <v>3.3207870967741937</v>
      </c>
      <c r="J19" s="9"/>
      <c r="L19" s="20">
        <f>'[2]Pipeline Data'!M16</f>
        <v>6.7635483870967752</v>
      </c>
      <c r="O19" s="18">
        <f>'[2]Pipeline Data'!Y16</f>
        <v>8.8003225806451635</v>
      </c>
      <c r="Q19" s="9"/>
      <c r="R19" s="20">
        <f>'[2]Pipeline Data'!V16</f>
        <v>13.523417241379308</v>
      </c>
      <c r="U19" s="20">
        <v>2.9041999999999999</v>
      </c>
      <c r="W19" s="18">
        <f>'[2]Pipeline Data'!G16</f>
        <v>5.2716000000000003</v>
      </c>
      <c r="X19" s="9"/>
      <c r="Y19" s="18">
        <f>'[2]Pipeline Data'!J16</f>
        <v>6.7033903225806464</v>
      </c>
      <c r="Z19" s="9"/>
    </row>
    <row r="20" spans="1:26" x14ac:dyDescent="0.2">
      <c r="A20" t="s">
        <v>31</v>
      </c>
      <c r="D20" t="s">
        <v>32</v>
      </c>
      <c r="F20" s="18">
        <f>'[2]Pipeline Data'!P17</f>
        <v>0.31796451612903226</v>
      </c>
      <c r="I20" s="20">
        <f>'[2]Pipeline Data'!S17</f>
        <v>0.22394193548387095</v>
      </c>
      <c r="J20" s="9"/>
      <c r="L20" s="20">
        <f>'[2]Pipeline Data'!M17</f>
        <v>0.23129032258064522</v>
      </c>
      <c r="O20" s="18">
        <f>'[2]Pipeline Data'!Y17</f>
        <v>0.5356774193548387</v>
      </c>
      <c r="Q20" s="9"/>
      <c r="R20" s="20">
        <f>'[2]Pipeline Data'!V17</f>
        <v>0.7198379310344829</v>
      </c>
      <c r="U20" s="20">
        <v>0.56200000000000006</v>
      </c>
      <c r="W20" s="18">
        <f>'[2]Pipeline Data'!G17</f>
        <v>0.1651</v>
      </c>
      <c r="X20" s="9"/>
      <c r="Y20" s="18">
        <f>'[2]Pipeline Data'!J17</f>
        <v>0.35511290322580652</v>
      </c>
      <c r="Z20" s="9"/>
    </row>
    <row r="21" spans="1:26" x14ac:dyDescent="0.2">
      <c r="A21" t="s">
        <v>33</v>
      </c>
      <c r="D21" t="s">
        <v>34</v>
      </c>
      <c r="F21" s="18">
        <f>'[2]Pipeline Data'!P18</f>
        <v>1.6848387096774192E-2</v>
      </c>
      <c r="I21" s="20">
        <f>'[2]Pipeline Data'!S18</f>
        <v>3.8148387096774206E-2</v>
      </c>
      <c r="J21" s="9"/>
      <c r="L21" s="20">
        <f>'[2]Pipeline Data'!M18</f>
        <v>2.2903225806451624E-2</v>
      </c>
      <c r="O21" s="18">
        <f>'[2]Pipeline Data'!Y18</f>
        <v>1.9580645161290329E-2</v>
      </c>
      <c r="Q21" s="9"/>
      <c r="R21" s="20">
        <f>'[2]Pipeline Data'!V18</f>
        <v>1.8027586206896554E-2</v>
      </c>
      <c r="U21" s="20">
        <v>6.8000000000000005E-2</v>
      </c>
      <c r="W21" s="18">
        <f>'[2]Pipeline Data'!G18</f>
        <v>3.0000000000000001E-3</v>
      </c>
      <c r="X21" s="9"/>
      <c r="Y21" s="18">
        <f>'[2]Pipeline Data'!J18</f>
        <v>1.5725806451612898E-2</v>
      </c>
      <c r="Z21" s="9"/>
    </row>
    <row r="22" spans="1:26" x14ac:dyDescent="0.2">
      <c r="A22" t="s">
        <v>35</v>
      </c>
      <c r="D22" t="s">
        <v>34</v>
      </c>
      <c r="F22" s="18">
        <f>'[2]Pipeline Data'!P19</f>
        <v>3.0335483870967742E-2</v>
      </c>
      <c r="I22" s="20">
        <f>'[2]Pipeline Data'!S19</f>
        <v>2.9929032258064522E-2</v>
      </c>
      <c r="J22" s="9"/>
      <c r="L22" s="20">
        <f>'[2]Pipeline Data'!M19</f>
        <v>2.8387096774193557E-2</v>
      </c>
      <c r="O22" s="18">
        <f>'[2]Pipeline Data'!Y19</f>
        <v>3.8000000000000006E-2</v>
      </c>
      <c r="Q22" s="9"/>
      <c r="R22" s="20">
        <f>'[2]Pipeline Data'!V19</f>
        <v>3.3593103448275867E-2</v>
      </c>
      <c r="U22" s="20">
        <v>9.35E-2</v>
      </c>
      <c r="W22" s="18">
        <f>'[2]Pipeline Data'!G19</f>
        <v>2.8999999999999998E-3</v>
      </c>
      <c r="X22" s="9"/>
      <c r="Y22" s="18">
        <f>'[2]Pipeline Data'!J19</f>
        <v>2.335483870967742E-2</v>
      </c>
      <c r="Z22" s="9"/>
    </row>
    <row r="23" spans="1:26" x14ac:dyDescent="0.2">
      <c r="A23" t="s">
        <v>36</v>
      </c>
      <c r="D23" t="s">
        <v>37</v>
      </c>
      <c r="F23" s="18">
        <f>'[2]Pipeline Data'!P20</f>
        <v>5.9451612903225785E-3</v>
      </c>
      <c r="I23" s="20">
        <f>'[2]Pipeline Data'!S20</f>
        <v>1.140322580645161E-2</v>
      </c>
      <c r="J23" s="9"/>
      <c r="L23" s="20">
        <f>'[2]Pipeline Data'!M20</f>
        <v>9.0322580645161316E-3</v>
      </c>
      <c r="O23" s="18">
        <f>'[2]Pipeline Data'!Y20</f>
        <v>4.6451612903225838E-3</v>
      </c>
      <c r="Q23" s="9"/>
      <c r="R23" s="20">
        <f>'[2]Pipeline Data'!V20</f>
        <v>1.8E-3</v>
      </c>
      <c r="U23" s="20">
        <v>2.47E-2</v>
      </c>
      <c r="W23" s="18">
        <f>'[2]Pipeline Data'!G20</f>
        <v>0</v>
      </c>
      <c r="X23" s="9"/>
      <c r="Y23" s="18">
        <f>'[2]Pipeline Data'!J20</f>
        <v>4.9354838709677416E-3</v>
      </c>
      <c r="Z23" s="9"/>
    </row>
    <row r="24" spans="1:26" x14ac:dyDescent="0.2">
      <c r="A24" t="s">
        <v>38</v>
      </c>
      <c r="D24" t="s">
        <v>37</v>
      </c>
      <c r="F24" s="18">
        <f>'[2]Pipeline Data'!P21</f>
        <v>5.9064516129032256E-3</v>
      </c>
      <c r="I24" s="20">
        <f>'[2]Pipeline Data'!S21</f>
        <v>5.8161290322580649E-3</v>
      </c>
      <c r="J24" s="9"/>
      <c r="L24" s="20">
        <f>'[2]Pipeline Data'!M21</f>
        <v>9.6774193548387136E-3</v>
      </c>
      <c r="O24" s="18">
        <f>'[2]Pipeline Data'!Y21</f>
        <v>4.8064516129032279E-3</v>
      </c>
      <c r="Q24" s="9"/>
      <c r="R24" s="20">
        <f>'[2]Pipeline Data'!V21</f>
        <v>1.755172413793103E-3</v>
      </c>
      <c r="U24" s="20">
        <v>2.0400000000000001E-2</v>
      </c>
      <c r="W24" s="18">
        <f>'[2]Pipeline Data'!G21</f>
        <v>0</v>
      </c>
      <c r="X24" s="9"/>
      <c r="Y24" s="18">
        <f>'[2]Pipeline Data'!J21</f>
        <v>3.7419354838709672E-3</v>
      </c>
      <c r="Z24" s="9"/>
    </row>
    <row r="25" spans="1:26" x14ac:dyDescent="0.2">
      <c r="A25" t="s">
        <v>39</v>
      </c>
      <c r="D25" t="s">
        <v>40</v>
      </c>
      <c r="F25" s="18">
        <f>'[2]Pipeline Data'!P22</f>
        <v>9.7838709677419335E-3</v>
      </c>
      <c r="I25" s="20">
        <f>'[2]Pipeline Data'!S22</f>
        <v>1.8312903225806448E-2</v>
      </c>
      <c r="J25" s="9"/>
      <c r="L25" s="20">
        <f>'[2]Pipeline Data'!M22</f>
        <v>0</v>
      </c>
      <c r="O25" s="18">
        <f>'[2]Pipeline Data'!Y22</f>
        <v>0</v>
      </c>
      <c r="Q25" s="9"/>
      <c r="R25" s="20">
        <f>'[2]Pipeline Data'!V22</f>
        <v>3.1724137931034481E-4</v>
      </c>
      <c r="U25" s="20">
        <v>3.0349999999999999E-2</v>
      </c>
      <c r="W25" s="18">
        <f>'[2]Pipeline Data'!G22</f>
        <v>0</v>
      </c>
      <c r="X25" s="9"/>
      <c r="Y25" s="18">
        <f>'[2]Pipeline Data'!J22</f>
        <v>8.516129032258065E-3</v>
      </c>
      <c r="Z25" s="9"/>
    </row>
    <row r="26" spans="1:26" x14ac:dyDescent="0.2">
      <c r="A26" s="14" t="s">
        <v>41</v>
      </c>
      <c r="B26" s="14"/>
      <c r="C26" s="14"/>
      <c r="D26" t="s">
        <v>42</v>
      </c>
      <c r="F26" s="18">
        <f>'[2]Pipeline Data'!P23</f>
        <v>0</v>
      </c>
      <c r="I26" s="20">
        <f>'[2]Pipeline Data'!S23</f>
        <v>0</v>
      </c>
      <c r="J26" s="9"/>
      <c r="L26" s="20">
        <f>'[2]Pipeline Data'!M23</f>
        <v>0</v>
      </c>
      <c r="O26" s="18">
        <f>'[2]Pipeline Data'!Y23</f>
        <v>0</v>
      </c>
      <c r="Q26" s="9"/>
      <c r="R26" s="20">
        <f>'[2]Pipeline Data'!V23</f>
        <v>0</v>
      </c>
      <c r="U26" s="20">
        <v>0</v>
      </c>
      <c r="W26" s="18">
        <f>'[2]Pipeline Data'!G23</f>
        <v>2.2499999999999999E-2</v>
      </c>
      <c r="X26" s="9"/>
      <c r="Y26" s="18">
        <f>'[2]Pipeline Data'!J23</f>
        <v>0</v>
      </c>
      <c r="Z26" s="9"/>
    </row>
    <row r="27" spans="1:26" x14ac:dyDescent="0.2">
      <c r="A27" t="s">
        <v>43</v>
      </c>
      <c r="D27" t="s">
        <v>44</v>
      </c>
      <c r="F27" s="18">
        <f>'[2]Pipeline Data'!P24</f>
        <v>0</v>
      </c>
      <c r="I27" s="20">
        <f>'[2]Pipeline Data'!S24</f>
        <v>0</v>
      </c>
      <c r="J27" s="9"/>
      <c r="L27" s="20">
        <f>'[2]Pipeline Data'!M24</f>
        <v>0</v>
      </c>
      <c r="O27" s="18">
        <f>'[2]Pipeline Data'!Y24</f>
        <v>0</v>
      </c>
      <c r="Q27" s="9"/>
      <c r="R27" s="20">
        <f>'[2]Pipeline Data'!V24</f>
        <v>0</v>
      </c>
      <c r="U27" s="20">
        <v>0</v>
      </c>
      <c r="W27" s="18">
        <f>'[2]Pipeline Data'!G24</f>
        <v>0</v>
      </c>
      <c r="X27" s="9"/>
      <c r="Y27" s="18">
        <f>'[2]Pipeline Data'!J24</f>
        <v>0</v>
      </c>
      <c r="Z27" s="9"/>
    </row>
    <row r="28" spans="1:26" x14ac:dyDescent="0.2">
      <c r="A28" t="s">
        <v>45</v>
      </c>
      <c r="D28" t="s">
        <v>46</v>
      </c>
      <c r="F28" s="18">
        <f>'[2]Pipeline Data'!P25</f>
        <v>0</v>
      </c>
      <c r="I28" s="20">
        <f>'[2]Pipeline Data'!S25</f>
        <v>0</v>
      </c>
      <c r="J28" s="9"/>
      <c r="L28" s="20">
        <f>'[2]Pipeline Data'!M25</f>
        <v>0</v>
      </c>
      <c r="O28" s="18">
        <f>'[2]Pipeline Data'!Y25</f>
        <v>0</v>
      </c>
      <c r="Q28" s="9"/>
      <c r="R28" s="20">
        <f>'[2]Pipeline Data'!V25</f>
        <v>0</v>
      </c>
      <c r="U28" s="20">
        <v>0</v>
      </c>
      <c r="W28" s="18">
        <f>'[2]Pipeline Data'!G25</f>
        <v>0</v>
      </c>
      <c r="X28" s="9"/>
      <c r="Y28" s="18">
        <f>'[2]Pipeline Data'!J25</f>
        <v>0</v>
      </c>
      <c r="Z28" s="9"/>
    </row>
    <row r="29" spans="1:26" x14ac:dyDescent="0.2">
      <c r="A29" t="s">
        <v>47</v>
      </c>
      <c r="D29" t="s">
        <v>48</v>
      </c>
      <c r="F29" s="22">
        <f>'[2]Pipeline Data'!P26</f>
        <v>0</v>
      </c>
      <c r="I29" s="23">
        <f>'[2]Pipeline Data'!S26</f>
        <v>0</v>
      </c>
      <c r="J29" s="9"/>
      <c r="L29" s="23">
        <f>'[2]Pipeline Data'!M26</f>
        <v>0</v>
      </c>
      <c r="O29" s="22">
        <f>'[2]Pipeline Data'!Y26</f>
        <v>0</v>
      </c>
      <c r="Q29" s="9"/>
      <c r="R29" s="23">
        <f>'[2]Pipeline Data'!V26</f>
        <v>0</v>
      </c>
      <c r="U29" s="23">
        <v>0</v>
      </c>
      <c r="W29" s="22">
        <f>'[2]Pipeline Data'!G26</f>
        <v>0</v>
      </c>
      <c r="X29" s="9"/>
      <c r="Y29" s="22">
        <f>'[2]Pipeline Data'!J26</f>
        <v>0</v>
      </c>
      <c r="Z29" s="9"/>
    </row>
    <row r="30" spans="1:26" x14ac:dyDescent="0.2">
      <c r="F30" s="8"/>
      <c r="J30" s="9"/>
      <c r="O30" s="8"/>
      <c r="Q30" s="9"/>
      <c r="W30" s="8"/>
      <c r="X30" s="9"/>
      <c r="Y30" s="8"/>
      <c r="Z30" s="9"/>
    </row>
    <row r="31" spans="1:26" ht="13.5" thickBot="1" x14ac:dyDescent="0.25">
      <c r="F31" s="24">
        <f>SUM(F16:F29)</f>
        <v>99.999980645161273</v>
      </c>
      <c r="G31" s="25" t="s">
        <v>24</v>
      </c>
      <c r="H31" s="25"/>
      <c r="I31" s="26">
        <f>SUM(I16:I29)</f>
        <v>99.999977419354835</v>
      </c>
      <c r="J31" s="27" t="s">
        <v>24</v>
      </c>
      <c r="K31" s="25"/>
      <c r="L31" s="26">
        <f>SUM(L16:L29)</f>
        <v>100.0003225806452</v>
      </c>
      <c r="M31" s="25" t="s">
        <v>24</v>
      </c>
      <c r="N31" s="25"/>
      <c r="O31" s="24">
        <f>SUM(O16:O29)</f>
        <v>100.00496322580645</v>
      </c>
      <c r="P31" s="25" t="s">
        <v>24</v>
      </c>
      <c r="Q31" s="27"/>
      <c r="R31" s="26">
        <f>SUM(R16:R29)</f>
        <v>100.00053101379309</v>
      </c>
      <c r="S31" s="25" t="s">
        <v>24</v>
      </c>
      <c r="T31" s="25"/>
      <c r="U31" s="26">
        <f>ROUND(U16,2)+ROUND(U17,2)+ROUND(U18,2)+ROUND(U19,2)+ROUND(U20,2)+ROUND(U21,2)+ROUND(U22,2)+ROUND(U23,2)+ROUND(U24,2)+ROUND(U25,2)+ROUND(U26,2)+ROUND(U27,2)+ROUND(U28,2)+ROUND(U29,2)</f>
        <v>99.990000000000009</v>
      </c>
      <c r="V31" s="25" t="s">
        <v>24</v>
      </c>
      <c r="W31" s="24">
        <f>SUM(W16:W29)</f>
        <v>100</v>
      </c>
      <c r="X31" s="27" t="s">
        <v>24</v>
      </c>
      <c r="Y31" s="24">
        <f>SUM(Y16:Y29)</f>
        <v>100.00014516129033</v>
      </c>
      <c r="Z31" s="27" t="s">
        <v>24</v>
      </c>
    </row>
    <row r="34" spans="1:26" x14ac:dyDescent="0.2">
      <c r="A34" t="s">
        <v>49</v>
      </c>
      <c r="C34" t="s">
        <v>50</v>
      </c>
    </row>
    <row r="35" spans="1:26" x14ac:dyDescent="0.2">
      <c r="C35" t="s">
        <v>51</v>
      </c>
    </row>
    <row r="37" spans="1:26" x14ac:dyDescent="0.2">
      <c r="A37" s="28" t="s">
        <v>52</v>
      </c>
      <c r="B37" s="28"/>
    </row>
    <row r="38" spans="1:26" ht="13.5" thickBot="1" x14ac:dyDescent="0.25">
      <c r="L38" s="29"/>
    </row>
    <row r="39" spans="1:26" x14ac:dyDescent="0.2">
      <c r="C39" t="s">
        <v>53</v>
      </c>
      <c r="F39" s="30">
        <f>'[2]Pipeline Data'!P9</f>
        <v>1051.0925161290322</v>
      </c>
      <c r="G39" s="4"/>
      <c r="H39" s="4"/>
      <c r="I39" s="31">
        <f>'[2]Pipeline Data'!S9</f>
        <v>1027.5530967741934</v>
      </c>
      <c r="J39" s="6"/>
      <c r="K39" s="4"/>
      <c r="L39" s="31">
        <f>'[2]Pipeline Data'!M9</f>
        <v>1062.2954838709677</v>
      </c>
      <c r="M39" s="4"/>
      <c r="N39" s="4"/>
      <c r="O39" s="30">
        <f>'[2]Pipeline Data'!Y9</f>
        <v>1060.6801935483873</v>
      </c>
      <c r="P39" s="4"/>
      <c r="Q39" s="6"/>
      <c r="R39" s="31">
        <f>'[2]Pipeline Data'!V9</f>
        <v>1092.8344827586207</v>
      </c>
      <c r="S39" s="4"/>
      <c r="T39" s="4"/>
      <c r="U39" s="31">
        <v>1027.43</v>
      </c>
      <c r="V39" s="4"/>
      <c r="W39" s="30">
        <f>'[2]Pipeline Data'!G9</f>
        <v>1043.1590000000001</v>
      </c>
      <c r="X39" s="6"/>
      <c r="Y39" s="31">
        <f>'[2]Pipeline Data'!J9</f>
        <v>1057.7096774193549</v>
      </c>
      <c r="Z39" s="6"/>
    </row>
    <row r="40" spans="1:26" x14ac:dyDescent="0.2">
      <c r="C40" t="s">
        <v>54</v>
      </c>
      <c r="F40" s="32">
        <f>[2]HeatingValue!N26</f>
        <v>1049.05</v>
      </c>
      <c r="I40" s="33">
        <f>[2]HeatingValue!Q26</f>
        <v>1025.42</v>
      </c>
      <c r="J40" s="9"/>
      <c r="L40" s="33">
        <f>[2]HeatingValue!T26</f>
        <v>1059.8599999999999</v>
      </c>
      <c r="O40" s="32">
        <f>[2]HeatingValue!Z26</f>
        <v>1057.8399999999999</v>
      </c>
      <c r="Q40" s="9"/>
      <c r="R40" s="32">
        <f>[2]HeatingValue!W26</f>
        <v>1090.69</v>
      </c>
      <c r="U40" s="34">
        <v>1024.7</v>
      </c>
      <c r="W40" s="32">
        <f>[2]HeatingValue!K26</f>
        <v>1040.6199999999999</v>
      </c>
      <c r="X40" s="9"/>
      <c r="Y40" s="32">
        <f>[2]HeatingValue!E26</f>
        <v>1055.05</v>
      </c>
      <c r="Z40" s="9"/>
    </row>
    <row r="41" spans="1:26" x14ac:dyDescent="0.2">
      <c r="F41" s="8"/>
      <c r="J41" s="9"/>
      <c r="O41" s="8"/>
      <c r="Q41" s="9"/>
      <c r="W41" s="8"/>
      <c r="X41" s="9"/>
      <c r="Z41" s="9"/>
    </row>
    <row r="42" spans="1:26" x14ac:dyDescent="0.2">
      <c r="A42" s="28" t="s">
        <v>55</v>
      </c>
      <c r="B42" s="28"/>
      <c r="F42" s="8"/>
      <c r="J42" s="9"/>
      <c r="O42" s="8"/>
      <c r="Q42" s="9"/>
      <c r="W42" s="8"/>
      <c r="X42" s="9"/>
      <c r="Z42" s="9"/>
    </row>
    <row r="43" spans="1:26" ht="9" customHeight="1" x14ac:dyDescent="0.2">
      <c r="F43" s="8"/>
      <c r="J43" s="9"/>
      <c r="O43" s="8"/>
      <c r="Q43" s="9"/>
      <c r="W43" s="8"/>
      <c r="X43" s="9"/>
      <c r="Z43" s="9"/>
    </row>
    <row r="44" spans="1:26" x14ac:dyDescent="0.2">
      <c r="C44" t="s">
        <v>56</v>
      </c>
      <c r="F44" s="35">
        <f>'[2]Pipeline Data'!P11</f>
        <v>0.60479677419354838</v>
      </c>
      <c r="G44" s="36"/>
      <c r="H44" s="36"/>
      <c r="I44" s="36">
        <f>'[2]Pipeline Data'!S11</f>
        <v>0.58842903225806453</v>
      </c>
      <c r="J44" s="37"/>
      <c r="K44" s="36"/>
      <c r="L44" s="36">
        <f>'[2]Pipeline Data'!M11</f>
        <v>0.59580645161290324</v>
      </c>
      <c r="M44" s="36"/>
      <c r="N44" s="36"/>
      <c r="O44" s="35">
        <f>'[2]Pipeline Data'!Y11</f>
        <v>0.62048387096774205</v>
      </c>
      <c r="P44" s="36"/>
      <c r="Q44" s="37"/>
      <c r="R44" s="36">
        <f>'[2]Pipeline Data'!V11</f>
        <v>0.64830344827586206</v>
      </c>
      <c r="S44" s="36"/>
      <c r="T44" s="36"/>
      <c r="U44" s="36">
        <v>0.95437700000000003</v>
      </c>
      <c r="V44" s="36"/>
      <c r="W44" s="35">
        <f>'[2]Pipeline Data'!G11</f>
        <v>0.59040000000000004</v>
      </c>
      <c r="X44" s="9"/>
      <c r="Y44" s="36">
        <f>'[2]Pipeline Data'!J11</f>
        <v>0.60104193548387086</v>
      </c>
      <c r="Z44" s="9"/>
    </row>
    <row r="45" spans="1:26" ht="13.5" thickBot="1" x14ac:dyDescent="0.25">
      <c r="C45" t="s">
        <v>57</v>
      </c>
      <c r="F45" s="38">
        <f>[2]SpecGravity!I25</f>
        <v>0.60352600000000001</v>
      </c>
      <c r="G45" s="25"/>
      <c r="H45" s="25"/>
      <c r="I45" s="39">
        <f>[2]SpecGravity!L25</f>
        <v>0.58721400000000001</v>
      </c>
      <c r="J45" s="27"/>
      <c r="K45" s="25"/>
      <c r="L45" s="39">
        <f>[2]SpecGravity!O25</f>
        <v>0.59559200000000001</v>
      </c>
      <c r="M45" s="25"/>
      <c r="N45" s="25"/>
      <c r="O45" s="38">
        <f>[2]SpecGravity!U25</f>
        <v>0.61864199999999991</v>
      </c>
      <c r="P45" s="25"/>
      <c r="Q45" s="27"/>
      <c r="R45" s="39">
        <f>[2]SpecGravity!R25</f>
        <v>0.64703100000000002</v>
      </c>
      <c r="S45" s="25"/>
      <c r="T45" s="25"/>
      <c r="U45" s="39">
        <v>0.591866</v>
      </c>
      <c r="V45" s="25"/>
      <c r="W45" s="38">
        <f>[2]SpecGravity!G25</f>
        <v>0.58895799999999998</v>
      </c>
      <c r="X45" s="27"/>
      <c r="Y45" s="39">
        <f>[2]SpecGravity!E25</f>
        <v>0.59949300000000005</v>
      </c>
      <c r="Z45" s="27"/>
    </row>
    <row r="46" spans="1:26" ht="11.25" customHeight="1" x14ac:dyDescent="0.2">
      <c r="Y46" s="40"/>
    </row>
    <row r="47" spans="1:26" x14ac:dyDescent="0.2">
      <c r="A47" s="41" t="s">
        <v>58</v>
      </c>
      <c r="B47" s="19"/>
      <c r="C47" s="19"/>
      <c r="Y47" s="40"/>
    </row>
    <row r="48" spans="1:26" x14ac:dyDescent="0.2">
      <c r="A48" s="42" t="s">
        <v>14</v>
      </c>
      <c r="B48" s="43"/>
      <c r="Y48" s="40"/>
    </row>
    <row r="49" spans="3:25" x14ac:dyDescent="0.2">
      <c r="C49" s="44" t="s">
        <v>14</v>
      </c>
    </row>
    <row r="51" spans="3:25" x14ac:dyDescent="0.2">
      <c r="Y51" s="40"/>
    </row>
    <row r="52" spans="3:25" x14ac:dyDescent="0.2">
      <c r="Y52" s="40"/>
    </row>
  </sheetData>
  <mergeCells count="56">
    <mergeCell ref="A1:Z1"/>
    <mergeCell ref="A2:Z2"/>
    <mergeCell ref="A4:Z4"/>
    <mergeCell ref="F7:G7"/>
    <mergeCell ref="I7:J7"/>
    <mergeCell ref="L7:M7"/>
    <mergeCell ref="O7:Q7"/>
    <mergeCell ref="R7:T7"/>
    <mergeCell ref="W7:X7"/>
    <mergeCell ref="Y7:Z7"/>
    <mergeCell ref="W8:X8"/>
    <mergeCell ref="Y8:Z8"/>
    <mergeCell ref="F9:G9"/>
    <mergeCell ref="I9:J9"/>
    <mergeCell ref="L9:M9"/>
    <mergeCell ref="O9:Q9"/>
    <mergeCell ref="R9:S9"/>
    <mergeCell ref="U9:V9"/>
    <mergeCell ref="W9:X9"/>
    <mergeCell ref="Y9:Z9"/>
    <mergeCell ref="F8:G8"/>
    <mergeCell ref="I8:J8"/>
    <mergeCell ref="L8:M8"/>
    <mergeCell ref="O8:Q8"/>
    <mergeCell ref="R8:T8"/>
    <mergeCell ref="U8:V8"/>
    <mergeCell ref="Y10:Z10"/>
    <mergeCell ref="F12:G12"/>
    <mergeCell ref="I12:J12"/>
    <mergeCell ref="K12:N12"/>
    <mergeCell ref="O12:Q12"/>
    <mergeCell ref="R12:T12"/>
    <mergeCell ref="W12:X12"/>
    <mergeCell ref="Y12:Z12"/>
    <mergeCell ref="F10:J10"/>
    <mergeCell ref="L10:M10"/>
    <mergeCell ref="O10:Q10"/>
    <mergeCell ref="R10:T10"/>
    <mergeCell ref="U10:V10"/>
    <mergeCell ref="W10:X10"/>
    <mergeCell ref="A16:C16"/>
    <mergeCell ref="Y13:Z13"/>
    <mergeCell ref="F14:G14"/>
    <mergeCell ref="I14:J14"/>
    <mergeCell ref="L14:M14"/>
    <mergeCell ref="O14:Q14"/>
    <mergeCell ref="R14:T14"/>
    <mergeCell ref="U14:V14"/>
    <mergeCell ref="W14:X14"/>
    <mergeCell ref="Y14:Z14"/>
    <mergeCell ref="F13:G13"/>
    <mergeCell ref="I13:J13"/>
    <mergeCell ref="K13:N13"/>
    <mergeCell ref="O13:Q13"/>
    <mergeCell ref="R13:T13"/>
    <mergeCell ref="W13:X13"/>
  </mergeCells>
  <phoneticPr fontId="1" type="noConversion"/>
  <pageMargins left="0.5" right="0.5" top="1" bottom="1" header="0" footer="0"/>
  <pageSetup scale="8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A52"/>
  <sheetViews>
    <sheetView workbookViewId="0">
      <selection activeCell="A2" sqref="A2:Z2"/>
    </sheetView>
  </sheetViews>
  <sheetFormatPr defaultRowHeight="12.75" x14ac:dyDescent="0.2"/>
  <cols>
    <col min="1" max="2" width="2.5703125" customWidth="1"/>
    <col min="3" max="3" width="10.42578125" customWidth="1"/>
    <col min="4" max="4" width="6.7109375" customWidth="1"/>
    <col min="5" max="5" width="4" customWidth="1"/>
    <col min="6" max="6" width="8.42578125" customWidth="1"/>
    <col min="7" max="7" width="4.5703125" customWidth="1"/>
    <col min="8" max="8" width="1.140625" customWidth="1"/>
    <col min="9" max="9" width="9" customWidth="1"/>
    <col min="10" max="10" width="3.7109375" customWidth="1"/>
    <col min="11" max="11" width="1.7109375" customWidth="1"/>
    <col min="12" max="12" width="8.5703125" bestFit="1" customWidth="1"/>
    <col min="13" max="13" width="3.5703125" customWidth="1"/>
    <col min="14" max="14" width="1.7109375" customWidth="1"/>
    <col min="15" max="15" width="8.5703125" bestFit="1" customWidth="1"/>
    <col min="16" max="16" width="2.28515625" customWidth="1"/>
    <col min="17" max="17" width="1.7109375" customWidth="1"/>
    <col min="18" max="18" width="8.5703125" bestFit="1" customWidth="1"/>
    <col min="19" max="19" width="2.28515625" customWidth="1"/>
    <col min="20" max="20" width="1.7109375" customWidth="1"/>
    <col min="21" max="22" width="0.28515625" hidden="1" customWidth="1"/>
    <col min="23" max="23" width="7.140625" customWidth="1"/>
    <col min="24" max="24" width="4.85546875" bestFit="1" customWidth="1"/>
    <col min="25" max="25" width="8.28515625" customWidth="1"/>
    <col min="26" max="26" width="4.42578125" customWidth="1"/>
  </cols>
  <sheetData>
    <row r="1" spans="1:27" ht="15" x14ac:dyDescent="0.25">
      <c r="A1" s="45" t="s">
        <v>0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</row>
    <row r="2" spans="1:27" x14ac:dyDescent="0.2">
      <c r="A2" s="47">
        <v>45717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</row>
    <row r="3" spans="1:27" x14ac:dyDescent="0.2">
      <c r="A3" s="2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7" x14ac:dyDescent="0.2">
      <c r="A4" s="48" t="s">
        <v>1</v>
      </c>
      <c r="B4" s="46"/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  <c r="Z4" s="46"/>
    </row>
    <row r="5" spans="1:27" x14ac:dyDescent="0.2">
      <c r="A5" s="3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7" ht="13.5" thickBot="1" x14ac:dyDescent="0.25">
      <c r="F6" s="3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7" x14ac:dyDescent="0.2">
      <c r="F7" s="49" t="s">
        <v>2</v>
      </c>
      <c r="G7" s="50"/>
      <c r="H7" s="4"/>
      <c r="I7" s="50" t="s">
        <v>3</v>
      </c>
      <c r="J7" s="51"/>
      <c r="K7" s="5"/>
      <c r="L7" s="50" t="s">
        <v>4</v>
      </c>
      <c r="M7" s="50"/>
      <c r="N7" s="6"/>
      <c r="O7" s="49" t="s">
        <v>5</v>
      </c>
      <c r="P7" s="50"/>
      <c r="Q7" s="51"/>
      <c r="R7" s="49" t="s">
        <v>6</v>
      </c>
      <c r="S7" s="50"/>
      <c r="T7" s="50"/>
      <c r="U7" s="4"/>
      <c r="V7" s="4"/>
      <c r="W7" s="49" t="s">
        <v>7</v>
      </c>
      <c r="X7" s="51"/>
      <c r="Y7" s="52" t="s">
        <v>8</v>
      </c>
      <c r="Z7" s="53"/>
    </row>
    <row r="8" spans="1:27" x14ac:dyDescent="0.2">
      <c r="F8" s="56" t="s">
        <v>9</v>
      </c>
      <c r="G8" s="58"/>
      <c r="H8" s="7"/>
      <c r="I8" s="58" t="s">
        <v>9</v>
      </c>
      <c r="J8" s="57"/>
      <c r="K8" s="8"/>
      <c r="L8" s="46" t="s">
        <v>10</v>
      </c>
      <c r="M8" s="46"/>
      <c r="N8" s="9"/>
      <c r="O8" s="54" t="s">
        <v>2</v>
      </c>
      <c r="P8" s="46"/>
      <c r="Q8" s="55"/>
      <c r="R8" s="54" t="s">
        <v>11</v>
      </c>
      <c r="S8" s="46"/>
      <c r="T8" s="46"/>
      <c r="U8" s="46"/>
      <c r="V8" s="46"/>
      <c r="W8" s="54"/>
      <c r="X8" s="55"/>
      <c r="Y8" s="54"/>
      <c r="Z8" s="55"/>
    </row>
    <row r="9" spans="1:27" x14ac:dyDescent="0.2">
      <c r="F9" s="54">
        <v>66</v>
      </c>
      <c r="G9" s="46"/>
      <c r="I9" s="46">
        <v>11435</v>
      </c>
      <c r="J9" s="55"/>
      <c r="K9" s="8"/>
      <c r="L9" s="46" t="s">
        <v>12</v>
      </c>
      <c r="M9" s="46"/>
      <c r="N9" s="9"/>
      <c r="O9" s="54" t="s">
        <v>13</v>
      </c>
      <c r="P9" s="46"/>
      <c r="Q9" s="55"/>
      <c r="R9" s="54" t="s">
        <v>14</v>
      </c>
      <c r="S9" s="46"/>
      <c r="U9" s="46" t="s">
        <v>8</v>
      </c>
      <c r="V9" s="46"/>
      <c r="W9" s="54" t="s">
        <v>14</v>
      </c>
      <c r="X9" s="55"/>
      <c r="Y9" s="56" t="s">
        <v>14</v>
      </c>
      <c r="Z9" s="57"/>
    </row>
    <row r="10" spans="1:27" x14ac:dyDescent="0.2">
      <c r="A10" s="11"/>
      <c r="B10" s="11"/>
      <c r="C10" s="11"/>
      <c r="D10" s="11"/>
      <c r="E10" s="12"/>
      <c r="F10" s="59" t="s">
        <v>15</v>
      </c>
      <c r="G10" s="67"/>
      <c r="H10" s="67"/>
      <c r="I10" s="67"/>
      <c r="J10" s="60"/>
      <c r="K10" s="13"/>
      <c r="L10" s="67" t="s">
        <v>16</v>
      </c>
      <c r="M10" s="67"/>
      <c r="N10" s="12"/>
      <c r="O10" s="59" t="s">
        <v>16</v>
      </c>
      <c r="P10" s="67"/>
      <c r="Q10" s="60"/>
      <c r="R10" s="59" t="s">
        <v>16</v>
      </c>
      <c r="S10" s="67"/>
      <c r="T10" s="67"/>
      <c r="U10" s="67" t="s">
        <v>16</v>
      </c>
      <c r="V10" s="67"/>
      <c r="W10" s="59" t="s">
        <v>16</v>
      </c>
      <c r="X10" s="60"/>
      <c r="Y10" s="59" t="s">
        <v>16</v>
      </c>
      <c r="Z10" s="60"/>
    </row>
    <row r="11" spans="1:27" x14ac:dyDescent="0.2">
      <c r="F11" s="8"/>
      <c r="J11" s="9"/>
      <c r="O11" s="8"/>
      <c r="Q11" s="9"/>
      <c r="W11" s="8"/>
      <c r="X11" s="9"/>
      <c r="Y11" s="8"/>
      <c r="Z11" s="10"/>
    </row>
    <row r="12" spans="1:27" x14ac:dyDescent="0.2">
      <c r="A12" s="14" t="s">
        <v>17</v>
      </c>
      <c r="B12" s="14"/>
      <c r="C12" s="14"/>
      <c r="D12" s="14"/>
      <c r="E12" s="15"/>
      <c r="F12" s="61">
        <f>('[3]Pipeline Data'!F7)-1</f>
        <v>45716</v>
      </c>
      <c r="G12" s="62"/>
      <c r="I12" s="62">
        <f>('[3]Pipeline Data'!F7)-1</f>
        <v>45716</v>
      </c>
      <c r="J12" s="63"/>
      <c r="K12" s="64">
        <f>('[3]Pipeline Data'!F7)-1</f>
        <v>45716</v>
      </c>
      <c r="L12" s="65"/>
      <c r="M12" s="65"/>
      <c r="N12" s="66"/>
      <c r="O12" s="64">
        <f>('[3]Pipeline Data'!F7)-1</f>
        <v>45716</v>
      </c>
      <c r="P12" s="65"/>
      <c r="Q12" s="66"/>
      <c r="R12" s="64">
        <f>('[3]Pipeline Data'!F7)-1</f>
        <v>45716</v>
      </c>
      <c r="S12" s="65"/>
      <c r="T12" s="66"/>
      <c r="U12" s="16" t="s">
        <v>14</v>
      </c>
      <c r="V12" s="16" t="s">
        <v>14</v>
      </c>
      <c r="W12" s="65">
        <f>K12</f>
        <v>45716</v>
      </c>
      <c r="X12" s="66"/>
      <c r="Y12" s="64">
        <f>('[3]Pipeline Data'!F7)-1</f>
        <v>45716</v>
      </c>
      <c r="Z12" s="66"/>
      <c r="AA12" s="17"/>
    </row>
    <row r="13" spans="1:27" x14ac:dyDescent="0.2">
      <c r="F13" s="54" t="s">
        <v>18</v>
      </c>
      <c r="G13" s="46"/>
      <c r="I13" s="46" t="s">
        <v>19</v>
      </c>
      <c r="J13" s="55"/>
      <c r="K13" s="56" t="s">
        <v>19</v>
      </c>
      <c r="L13" s="58"/>
      <c r="M13" s="58"/>
      <c r="N13" s="57"/>
      <c r="O13" s="56" t="s">
        <v>19</v>
      </c>
      <c r="P13" s="58"/>
      <c r="Q13" s="57"/>
      <c r="R13" s="56" t="s">
        <v>19</v>
      </c>
      <c r="S13" s="58"/>
      <c r="T13" s="58"/>
      <c r="W13" s="56" t="s">
        <v>19</v>
      </c>
      <c r="X13" s="57"/>
      <c r="Y13" s="56" t="s">
        <v>19</v>
      </c>
      <c r="Z13" s="57"/>
    </row>
    <row r="14" spans="1:27" x14ac:dyDescent="0.2">
      <c r="A14" t="s">
        <v>20</v>
      </c>
      <c r="F14" s="54" t="s">
        <v>21</v>
      </c>
      <c r="G14" s="46"/>
      <c r="I14" s="46" t="s">
        <v>21</v>
      </c>
      <c r="J14" s="55"/>
      <c r="L14" s="46" t="s">
        <v>21</v>
      </c>
      <c r="M14" s="46"/>
      <c r="O14" s="54" t="s">
        <v>21</v>
      </c>
      <c r="P14" s="46"/>
      <c r="Q14" s="55"/>
      <c r="R14" s="54" t="s">
        <v>21</v>
      </c>
      <c r="S14" s="46"/>
      <c r="T14" s="46"/>
      <c r="U14" s="46" t="s">
        <v>21</v>
      </c>
      <c r="V14" s="46"/>
      <c r="W14" s="54" t="s">
        <v>21</v>
      </c>
      <c r="X14" s="55"/>
      <c r="Y14" s="54" t="s">
        <v>21</v>
      </c>
      <c r="Z14" s="55"/>
    </row>
    <row r="15" spans="1:27" x14ac:dyDescent="0.2">
      <c r="F15" s="8"/>
      <c r="J15" s="9"/>
      <c r="O15" s="8"/>
      <c r="Q15" s="9"/>
      <c r="W15" s="8"/>
      <c r="X15" s="9"/>
      <c r="Y15" s="8"/>
      <c r="Z15" s="9"/>
    </row>
    <row r="16" spans="1:27" x14ac:dyDescent="0.2">
      <c r="A16" s="68" t="s">
        <v>22</v>
      </c>
      <c r="B16" s="68"/>
      <c r="C16" s="68"/>
      <c r="D16" t="s">
        <v>23</v>
      </c>
      <c r="F16" s="18">
        <f>'[3]Pipeline Data'!P13</f>
        <v>1.385671428571428</v>
      </c>
      <c r="G16" s="19" t="s">
        <v>24</v>
      </c>
      <c r="I16" s="20">
        <f>'[3]Pipeline Data'!S13</f>
        <v>0.98089642857142878</v>
      </c>
      <c r="J16" s="21" t="s">
        <v>24</v>
      </c>
      <c r="L16" s="20">
        <f>'[3]Pipeline Data'!M13</f>
        <v>0.33071428571428557</v>
      </c>
      <c r="M16" s="19" t="s">
        <v>24</v>
      </c>
      <c r="O16" s="18">
        <f>'[3]Pipeline Data'!Y13</f>
        <v>2.3218928571428568</v>
      </c>
      <c r="P16" s="19" t="s">
        <v>24</v>
      </c>
      <c r="Q16" s="9"/>
      <c r="R16" s="20">
        <f>'[3]Pipeline Data'!V13</f>
        <v>2.5004964285714282</v>
      </c>
      <c r="S16" s="19" t="s">
        <v>24</v>
      </c>
      <c r="U16" s="20">
        <v>1.4158599999999999</v>
      </c>
      <c r="V16" s="19" t="s">
        <v>24</v>
      </c>
      <c r="W16" s="18">
        <f>'[3]Pipeline Data'!G13</f>
        <v>0.93540000000000001</v>
      </c>
      <c r="X16" s="21" t="s">
        <v>24</v>
      </c>
      <c r="Y16" s="18">
        <f>'[3]Pipeline Data'!J13</f>
        <v>0.92239285714285724</v>
      </c>
      <c r="Z16" s="21" t="s">
        <v>24</v>
      </c>
    </row>
    <row r="17" spans="1:26" ht="13.5" customHeight="1" x14ac:dyDescent="0.2">
      <c r="A17" t="s">
        <v>25</v>
      </c>
      <c r="D17" t="s">
        <v>26</v>
      </c>
      <c r="F17" s="18">
        <f>'[3]Pipeline Data'!P14</f>
        <v>0.65250714285714284</v>
      </c>
      <c r="I17" s="20">
        <f>'[3]Pipeline Data'!S14</f>
        <v>0.9863535714285715</v>
      </c>
      <c r="J17" s="9"/>
      <c r="L17" s="20">
        <f>'[3]Pipeline Data'!M14</f>
        <v>0.37214285714285705</v>
      </c>
      <c r="O17" s="18">
        <f>'[3]Pipeline Data'!Y14</f>
        <v>0.58046428571428588</v>
      </c>
      <c r="Q17" s="9"/>
      <c r="R17" s="20">
        <f>'[3]Pipeline Data'!V14</f>
        <v>0.9713750000000001</v>
      </c>
      <c r="U17" s="20">
        <v>0.95437700000000003</v>
      </c>
      <c r="W17" s="18">
        <f>'[3]Pipeline Data'!G14</f>
        <v>0.46489999999999998</v>
      </c>
      <c r="X17" s="9"/>
      <c r="Y17" s="18">
        <f>'[3]Pipeline Data'!J14</f>
        <v>0.57081428571428583</v>
      </c>
      <c r="Z17" s="9"/>
    </row>
    <row r="18" spans="1:26" x14ac:dyDescent="0.2">
      <c r="A18" t="s">
        <v>27</v>
      </c>
      <c r="D18" t="s">
        <v>28</v>
      </c>
      <c r="F18" s="18">
        <f>'[3]Pipeline Data'!P15</f>
        <v>90.441092857142849</v>
      </c>
      <c r="I18" s="20">
        <f>'[3]Pipeline Data'!S15</f>
        <v>94.969632142857137</v>
      </c>
      <c r="J18" s="9"/>
      <c r="L18" s="20">
        <f>'[3]Pipeline Data'!M15</f>
        <v>92.716428571428565</v>
      </c>
      <c r="O18" s="18">
        <f>'[3]Pipeline Data'!Y15</f>
        <v>89.501930000000002</v>
      </c>
      <c r="Q18" s="9"/>
      <c r="R18" s="20">
        <f>'[3]Pipeline Data'!V15</f>
        <v>83.314025000000001</v>
      </c>
      <c r="U18" s="20">
        <v>93.925799999999995</v>
      </c>
      <c r="W18" s="18">
        <f>'[3]Pipeline Data'!G15</f>
        <v>93.285399999999996</v>
      </c>
      <c r="X18" s="9"/>
      <c r="Y18" s="18">
        <f>'[3]Pipeline Data'!J15</f>
        <v>91.763846428571426</v>
      </c>
      <c r="Z18" s="9"/>
    </row>
    <row r="19" spans="1:26" x14ac:dyDescent="0.2">
      <c r="A19" t="s">
        <v>29</v>
      </c>
      <c r="D19" t="s">
        <v>30</v>
      </c>
      <c r="F19" s="18">
        <f>'[3]Pipeline Data'!P16</f>
        <v>7.1022285714285704</v>
      </c>
      <c r="I19" s="20">
        <f>'[3]Pipeline Data'!S16</f>
        <v>2.8096857142857146</v>
      </c>
      <c r="J19" s="9"/>
      <c r="L19" s="20">
        <f>'[3]Pipeline Data'!M16</f>
        <v>6.243214285714286</v>
      </c>
      <c r="O19" s="18">
        <f>'[3]Pipeline Data'!Y16</f>
        <v>7.0889285714285739</v>
      </c>
      <c r="Q19" s="9"/>
      <c r="R19" s="20">
        <f>'[3]Pipeline Data'!V16</f>
        <v>12.538996428571428</v>
      </c>
      <c r="U19" s="20">
        <v>2.9041999999999999</v>
      </c>
      <c r="W19" s="18">
        <f>'[3]Pipeline Data'!G16</f>
        <v>5.1199000000000003</v>
      </c>
      <c r="X19" s="9"/>
      <c r="Y19" s="18">
        <f>'[3]Pipeline Data'!J16</f>
        <v>6.3445999999999998</v>
      </c>
      <c r="Z19" s="9"/>
    </row>
    <row r="20" spans="1:26" x14ac:dyDescent="0.2">
      <c r="A20" t="s">
        <v>31</v>
      </c>
      <c r="D20" t="s">
        <v>32</v>
      </c>
      <c r="F20" s="18">
        <f>'[3]Pipeline Data'!P17</f>
        <v>0.34858214285714284</v>
      </c>
      <c r="I20" s="20">
        <f>'[3]Pipeline Data'!S17</f>
        <v>0.17282142857142863</v>
      </c>
      <c r="J20" s="9"/>
      <c r="L20" s="20">
        <f>'[3]Pipeline Data'!M17</f>
        <v>0.24535714285714288</v>
      </c>
      <c r="O20" s="18">
        <f>'[3]Pipeline Data'!Y17</f>
        <v>0.44085714285714278</v>
      </c>
      <c r="Q20" s="9"/>
      <c r="R20" s="20">
        <f>'[3]Pipeline Data'!V17</f>
        <v>0.62627499999999992</v>
      </c>
      <c r="U20" s="20">
        <v>0.56200000000000006</v>
      </c>
      <c r="W20" s="18">
        <f>'[3]Pipeline Data'!G17</f>
        <v>0.16550000000000001</v>
      </c>
      <c r="X20" s="9"/>
      <c r="Y20" s="18">
        <f>'[3]Pipeline Data'!J17</f>
        <v>0.33702500000000002</v>
      </c>
      <c r="Z20" s="9"/>
    </row>
    <row r="21" spans="1:26" x14ac:dyDescent="0.2">
      <c r="A21" t="s">
        <v>33</v>
      </c>
      <c r="D21" t="s">
        <v>34</v>
      </c>
      <c r="F21" s="18">
        <f>'[3]Pipeline Data'!P18</f>
        <v>1.6996428571428572E-2</v>
      </c>
      <c r="I21" s="20">
        <f>'[3]Pipeline Data'!S18</f>
        <v>2.943571428571428E-2</v>
      </c>
      <c r="J21" s="9"/>
      <c r="L21" s="20">
        <f>'[3]Pipeline Data'!M18</f>
        <v>3.4642857142857156E-2</v>
      </c>
      <c r="O21" s="18">
        <f>'[3]Pipeline Data'!Y18</f>
        <v>1.8964285714285718E-2</v>
      </c>
      <c r="Q21" s="9"/>
      <c r="R21" s="20">
        <f>'[3]Pipeline Data'!V18</f>
        <v>1.4885714285714289E-2</v>
      </c>
      <c r="U21" s="20">
        <v>6.8000000000000005E-2</v>
      </c>
      <c r="W21" s="18">
        <f>'[3]Pipeline Data'!G18</f>
        <v>3.3E-3</v>
      </c>
      <c r="X21" s="9"/>
      <c r="Y21" s="18">
        <f>'[3]Pipeline Data'!J18</f>
        <v>1.6239285714285713E-2</v>
      </c>
      <c r="Z21" s="9"/>
    </row>
    <row r="22" spans="1:26" x14ac:dyDescent="0.2">
      <c r="A22" t="s">
        <v>35</v>
      </c>
      <c r="D22" t="s">
        <v>34</v>
      </c>
      <c r="F22" s="18">
        <f>'[3]Pipeline Data'!P19</f>
        <v>2.9975000000000002E-2</v>
      </c>
      <c r="I22" s="20">
        <f>'[3]Pipeline Data'!S19</f>
        <v>2.3078571428571427E-2</v>
      </c>
      <c r="J22" s="9"/>
      <c r="L22" s="20">
        <f>'[3]Pipeline Data'!M19</f>
        <v>4.0000000000000015E-2</v>
      </c>
      <c r="O22" s="18">
        <f>'[3]Pipeline Data'!Y19</f>
        <v>3.8428571428571437E-2</v>
      </c>
      <c r="Q22" s="9"/>
      <c r="R22" s="20">
        <f>'[3]Pipeline Data'!V19</f>
        <v>2.7089285714285708E-2</v>
      </c>
      <c r="U22" s="20">
        <v>9.35E-2</v>
      </c>
      <c r="W22" s="18">
        <f>'[3]Pipeline Data'!G19</f>
        <v>3.2000000000000002E-3</v>
      </c>
      <c r="X22" s="9"/>
      <c r="Y22" s="18">
        <f>'[3]Pipeline Data'!J19</f>
        <v>2.4221428571428571E-2</v>
      </c>
      <c r="Z22" s="9"/>
    </row>
    <row r="23" spans="1:26" x14ac:dyDescent="0.2">
      <c r="A23" t="s">
        <v>36</v>
      </c>
      <c r="D23" t="s">
        <v>37</v>
      </c>
      <c r="F23" s="18">
        <f>'[3]Pipeline Data'!P20</f>
        <v>6.1249999999999994E-3</v>
      </c>
      <c r="I23" s="20">
        <f>'[3]Pipeline Data'!S20</f>
        <v>8.7321428571428585E-3</v>
      </c>
      <c r="J23" s="9"/>
      <c r="L23" s="20">
        <f>'[3]Pipeline Data'!M20</f>
        <v>9.6428571428571457E-3</v>
      </c>
      <c r="O23" s="18">
        <f>'[3]Pipeline Data'!Y20</f>
        <v>5.60714285714286E-3</v>
      </c>
      <c r="Q23" s="9"/>
      <c r="R23" s="20">
        <f>'[3]Pipeline Data'!V20</f>
        <v>1.2892857142857144E-3</v>
      </c>
      <c r="U23" s="20">
        <v>2.47E-2</v>
      </c>
      <c r="W23" s="18">
        <f>'[3]Pipeline Data'!G20</f>
        <v>0</v>
      </c>
      <c r="X23" s="9"/>
      <c r="Y23" s="18">
        <f>'[3]Pipeline Data'!J20</f>
        <v>5.8035714285714288E-3</v>
      </c>
      <c r="Z23" s="9"/>
    </row>
    <row r="24" spans="1:26" x14ac:dyDescent="0.2">
      <c r="A24" t="s">
        <v>38</v>
      </c>
      <c r="D24" t="s">
        <v>37</v>
      </c>
      <c r="F24" s="18">
        <f>'[3]Pipeline Data'!P21</f>
        <v>5.9571428571428562E-3</v>
      </c>
      <c r="I24" s="20">
        <f>'[3]Pipeline Data'!S21</f>
        <v>4.560714285714286E-3</v>
      </c>
      <c r="J24" s="9"/>
      <c r="L24" s="20">
        <f>'[3]Pipeline Data'!M21</f>
        <v>1.0000000000000004E-2</v>
      </c>
      <c r="O24" s="18">
        <f>'[3]Pipeline Data'!Y21</f>
        <v>6.0714285714285748E-3</v>
      </c>
      <c r="Q24" s="9"/>
      <c r="R24" s="20">
        <f>'[3]Pipeline Data'!V21</f>
        <v>1.0142857142857143E-3</v>
      </c>
      <c r="U24" s="20">
        <v>2.0400000000000001E-2</v>
      </c>
      <c r="W24" s="18">
        <f>'[3]Pipeline Data'!G21</f>
        <v>0</v>
      </c>
      <c r="X24" s="9"/>
      <c r="Y24" s="18">
        <f>'[3]Pipeline Data'!J21</f>
        <v>4.5071428571428571E-3</v>
      </c>
      <c r="Z24" s="9"/>
    </row>
    <row r="25" spans="1:26" x14ac:dyDescent="0.2">
      <c r="A25" t="s">
        <v>39</v>
      </c>
      <c r="D25" t="s">
        <v>40</v>
      </c>
      <c r="F25" s="18">
        <f>'[3]Pipeline Data'!P22</f>
        <v>1.0807142857142859E-2</v>
      </c>
      <c r="I25" s="20">
        <f>'[3]Pipeline Data'!S22</f>
        <v>1.480357142857143E-2</v>
      </c>
      <c r="J25" s="9"/>
      <c r="L25" s="20">
        <f>'[3]Pipeline Data'!M22</f>
        <v>0</v>
      </c>
      <c r="O25" s="18">
        <f>'[3]Pipeline Data'!Y22</f>
        <v>0</v>
      </c>
      <c r="Q25" s="9"/>
      <c r="R25" s="20">
        <f>'[3]Pipeline Data'!V22</f>
        <v>6.7857142857142861E-5</v>
      </c>
      <c r="U25" s="20">
        <v>3.0349999999999999E-2</v>
      </c>
      <c r="W25" s="18">
        <f>'[3]Pipeline Data'!G22</f>
        <v>0</v>
      </c>
      <c r="X25" s="9"/>
      <c r="Y25" s="18">
        <f>'[3]Pipeline Data'!J22</f>
        <v>1.0689285714285712E-2</v>
      </c>
      <c r="Z25" s="9"/>
    </row>
    <row r="26" spans="1:26" x14ac:dyDescent="0.2">
      <c r="A26" s="14" t="s">
        <v>41</v>
      </c>
      <c r="B26" s="14"/>
      <c r="C26" s="14"/>
      <c r="D26" t="s">
        <v>42</v>
      </c>
      <c r="F26" s="18">
        <f>'[3]Pipeline Data'!P23</f>
        <v>0</v>
      </c>
      <c r="I26" s="20">
        <f>'[3]Pipeline Data'!S23</f>
        <v>0</v>
      </c>
      <c r="J26" s="9"/>
      <c r="L26" s="20">
        <f>'[3]Pipeline Data'!M23</f>
        <v>0</v>
      </c>
      <c r="O26" s="18">
        <f>'[3]Pipeline Data'!Y23</f>
        <v>0</v>
      </c>
      <c r="Q26" s="9"/>
      <c r="R26" s="20">
        <f>'[3]Pipeline Data'!V23</f>
        <v>0</v>
      </c>
      <c r="U26" s="20">
        <v>0</v>
      </c>
      <c r="W26" s="18">
        <f>'[3]Pipeline Data'!G23</f>
        <v>2.2499999999999999E-2</v>
      </c>
      <c r="X26" s="9"/>
      <c r="Y26" s="18">
        <f>'[3]Pipeline Data'!J23</f>
        <v>0</v>
      </c>
      <c r="Z26" s="9"/>
    </row>
    <row r="27" spans="1:26" x14ac:dyDescent="0.2">
      <c r="A27" t="s">
        <v>43</v>
      </c>
      <c r="D27" t="s">
        <v>44</v>
      </c>
      <c r="F27" s="18">
        <f>'[3]Pipeline Data'!P24</f>
        <v>0</v>
      </c>
      <c r="I27" s="20">
        <f>'[3]Pipeline Data'!S24</f>
        <v>0</v>
      </c>
      <c r="J27" s="9"/>
      <c r="L27" s="20">
        <f>'[3]Pipeline Data'!M24</f>
        <v>0</v>
      </c>
      <c r="O27" s="18">
        <f>'[3]Pipeline Data'!Y24</f>
        <v>0</v>
      </c>
      <c r="Q27" s="9"/>
      <c r="R27" s="20">
        <f>'[3]Pipeline Data'!V24</f>
        <v>0</v>
      </c>
      <c r="U27" s="20">
        <v>0</v>
      </c>
      <c r="W27" s="18">
        <f>'[3]Pipeline Data'!G24</f>
        <v>0</v>
      </c>
      <c r="X27" s="9"/>
      <c r="Y27" s="18">
        <f>'[3]Pipeline Data'!J24</f>
        <v>0</v>
      </c>
      <c r="Z27" s="9"/>
    </row>
    <row r="28" spans="1:26" x14ac:dyDescent="0.2">
      <c r="A28" t="s">
        <v>45</v>
      </c>
      <c r="D28" t="s">
        <v>46</v>
      </c>
      <c r="F28" s="18">
        <f>'[3]Pipeline Data'!P25</f>
        <v>0</v>
      </c>
      <c r="I28" s="20">
        <f>'[3]Pipeline Data'!S25</f>
        <v>0</v>
      </c>
      <c r="J28" s="9"/>
      <c r="L28" s="20">
        <f>'[3]Pipeline Data'!M25</f>
        <v>0</v>
      </c>
      <c r="O28" s="18">
        <f>'[3]Pipeline Data'!Y25</f>
        <v>0</v>
      </c>
      <c r="Q28" s="9"/>
      <c r="R28" s="20">
        <f>'[3]Pipeline Data'!V25</f>
        <v>0</v>
      </c>
      <c r="U28" s="20">
        <v>0</v>
      </c>
      <c r="W28" s="18">
        <f>'[3]Pipeline Data'!G25</f>
        <v>0</v>
      </c>
      <c r="X28" s="9"/>
      <c r="Y28" s="18">
        <f>'[3]Pipeline Data'!J25</f>
        <v>0</v>
      </c>
      <c r="Z28" s="9"/>
    </row>
    <row r="29" spans="1:26" x14ac:dyDescent="0.2">
      <c r="A29" t="s">
        <v>47</v>
      </c>
      <c r="D29" t="s">
        <v>48</v>
      </c>
      <c r="F29" s="22">
        <f>'[3]Pipeline Data'!P26</f>
        <v>0</v>
      </c>
      <c r="I29" s="23">
        <f>'[3]Pipeline Data'!S26</f>
        <v>0</v>
      </c>
      <c r="J29" s="9"/>
      <c r="L29" s="23">
        <f>'[3]Pipeline Data'!M26</f>
        <v>0</v>
      </c>
      <c r="O29" s="22">
        <f>'[3]Pipeline Data'!Y26</f>
        <v>0</v>
      </c>
      <c r="Q29" s="9"/>
      <c r="R29" s="23">
        <f>'[3]Pipeline Data'!V26</f>
        <v>0</v>
      </c>
      <c r="U29" s="23">
        <v>0</v>
      </c>
      <c r="W29" s="22">
        <f>'[3]Pipeline Data'!G26</f>
        <v>0</v>
      </c>
      <c r="X29" s="9"/>
      <c r="Y29" s="22">
        <f>'[3]Pipeline Data'!J26</f>
        <v>0</v>
      </c>
      <c r="Z29" s="9"/>
    </row>
    <row r="30" spans="1:26" x14ac:dyDescent="0.2">
      <c r="F30" s="8"/>
      <c r="J30" s="9"/>
      <c r="O30" s="8"/>
      <c r="Q30" s="9"/>
      <c r="W30" s="8"/>
      <c r="X30" s="9"/>
      <c r="Y30" s="8"/>
      <c r="Z30" s="9"/>
    </row>
    <row r="31" spans="1:26" ht="13.5" thickBot="1" x14ac:dyDescent="0.25">
      <c r="F31" s="24">
        <f>SUM(F16:F29)</f>
        <v>99.999942857142841</v>
      </c>
      <c r="G31" s="25" t="s">
        <v>24</v>
      </c>
      <c r="H31" s="25"/>
      <c r="I31" s="26">
        <f>SUM(I16:I29)</f>
        <v>100</v>
      </c>
      <c r="J31" s="27" t="s">
        <v>24</v>
      </c>
      <c r="K31" s="25"/>
      <c r="L31" s="26">
        <f>SUM(L16:L29)</f>
        <v>100.00214285714286</v>
      </c>
      <c r="M31" s="25" t="s">
        <v>24</v>
      </c>
      <c r="N31" s="25"/>
      <c r="O31" s="24">
        <f>SUM(O16:O29)</f>
        <v>100.00314428571428</v>
      </c>
      <c r="P31" s="25" t="s">
        <v>24</v>
      </c>
      <c r="Q31" s="27"/>
      <c r="R31" s="26">
        <f>SUM(R16:R29)</f>
        <v>99.995514285714279</v>
      </c>
      <c r="S31" s="25" t="s">
        <v>24</v>
      </c>
      <c r="T31" s="25"/>
      <c r="U31" s="26">
        <f>ROUND(U16,2)+ROUND(U17,2)+ROUND(U18,2)+ROUND(U19,2)+ROUND(U20,2)+ROUND(U21,2)+ROUND(U22,2)+ROUND(U23,2)+ROUND(U24,2)+ROUND(U25,2)+ROUND(U26,2)+ROUND(U27,2)+ROUND(U28,2)+ROUND(U29,2)</f>
        <v>99.990000000000009</v>
      </c>
      <c r="V31" s="25" t="s">
        <v>24</v>
      </c>
      <c r="W31" s="24">
        <f>SUM(W16:W29)</f>
        <v>100.00009999999999</v>
      </c>
      <c r="X31" s="27" t="s">
        <v>24</v>
      </c>
      <c r="Y31" s="24">
        <f>SUM(Y16:Y29)</f>
        <v>100.00013928571428</v>
      </c>
      <c r="Z31" s="27" t="s">
        <v>24</v>
      </c>
    </row>
    <row r="34" spans="1:26" x14ac:dyDescent="0.2">
      <c r="A34" t="s">
        <v>49</v>
      </c>
      <c r="C34" t="s">
        <v>50</v>
      </c>
    </row>
    <row r="35" spans="1:26" x14ac:dyDescent="0.2">
      <c r="C35" t="s">
        <v>51</v>
      </c>
    </row>
    <row r="37" spans="1:26" x14ac:dyDescent="0.2">
      <c r="A37" s="28" t="s">
        <v>52</v>
      </c>
      <c r="B37" s="28"/>
    </row>
    <row r="38" spans="1:26" ht="13.5" thickBot="1" x14ac:dyDescent="0.25">
      <c r="L38" s="29"/>
    </row>
    <row r="39" spans="1:26" x14ac:dyDescent="0.2">
      <c r="C39" t="s">
        <v>53</v>
      </c>
      <c r="F39" s="30">
        <f>'[3]Pipeline Data'!P9</f>
        <v>1055.3665714285714</v>
      </c>
      <c r="G39" s="4"/>
      <c r="H39" s="4"/>
      <c r="I39" s="31">
        <f>'[3]Pipeline Data'!S9</f>
        <v>1020.766535714286</v>
      </c>
      <c r="J39" s="6"/>
      <c r="K39" s="4"/>
      <c r="L39" s="31">
        <f>'[3]Pipeline Data'!M9</f>
        <v>1061.0946428571426</v>
      </c>
      <c r="M39" s="4"/>
      <c r="N39" s="4"/>
      <c r="O39" s="30">
        <f>'[3]Pipeline Data'!Y9</f>
        <v>1047.8927142857142</v>
      </c>
      <c r="P39" s="4"/>
      <c r="Q39" s="6"/>
      <c r="R39" s="31">
        <f>'[3]Pipeline Data'!V9</f>
        <v>1084.8928571428571</v>
      </c>
      <c r="S39" s="4"/>
      <c r="T39" s="4"/>
      <c r="U39" s="31">
        <v>1027.43</v>
      </c>
      <c r="V39" s="4"/>
      <c r="W39" s="30">
        <f>'[3]Pipeline Data'!G9</f>
        <v>1041.913</v>
      </c>
      <c r="X39" s="6"/>
      <c r="Y39" s="31">
        <f>'[3]Pipeline Data'!J9</f>
        <v>1054.6821428571427</v>
      </c>
      <c r="Z39" s="6"/>
    </row>
    <row r="40" spans="1:26" x14ac:dyDescent="0.2">
      <c r="C40" t="s">
        <v>54</v>
      </c>
      <c r="F40" s="32">
        <f>[3]HeatingValue!N26</f>
        <v>1053.2</v>
      </c>
      <c r="I40" s="33">
        <f>[3]HeatingValue!Q26</f>
        <v>1018.03</v>
      </c>
      <c r="J40" s="9"/>
      <c r="L40" s="33">
        <f>[3]HeatingValue!T26</f>
        <v>1058.68</v>
      </c>
      <c r="O40" s="32">
        <f>[3]HeatingValue!Z26</f>
        <v>1045.6300000000001</v>
      </c>
      <c r="Q40" s="9"/>
      <c r="R40" s="32">
        <f>[3]HeatingValue!W26</f>
        <v>1082.96</v>
      </c>
      <c r="U40" s="34">
        <v>1024.7</v>
      </c>
      <c r="W40" s="32">
        <f>[3]HeatingValue!K26</f>
        <v>1039.48</v>
      </c>
      <c r="X40" s="9"/>
      <c r="Y40" s="32">
        <f>[3]HeatingValue!E26</f>
        <v>1052.0999999999999</v>
      </c>
      <c r="Z40" s="9"/>
    </row>
    <row r="41" spans="1:26" x14ac:dyDescent="0.2">
      <c r="F41" s="8"/>
      <c r="J41" s="9"/>
      <c r="O41" s="8"/>
      <c r="Q41" s="9"/>
      <c r="W41" s="8"/>
      <c r="X41" s="9"/>
      <c r="Z41" s="9"/>
    </row>
    <row r="42" spans="1:26" x14ac:dyDescent="0.2">
      <c r="A42" s="28" t="s">
        <v>55</v>
      </c>
      <c r="B42" s="28"/>
      <c r="F42" s="8"/>
      <c r="J42" s="9"/>
      <c r="O42" s="8"/>
      <c r="Q42" s="9"/>
      <c r="W42" s="8"/>
      <c r="X42" s="9"/>
      <c r="Z42" s="9"/>
    </row>
    <row r="43" spans="1:26" ht="9" customHeight="1" x14ac:dyDescent="0.2">
      <c r="F43" s="8"/>
      <c r="J43" s="9"/>
      <c r="O43" s="8"/>
      <c r="Q43" s="9"/>
      <c r="W43" s="8"/>
      <c r="X43" s="9"/>
      <c r="Z43" s="9"/>
    </row>
    <row r="44" spans="1:26" x14ac:dyDescent="0.2">
      <c r="C44" t="s">
        <v>56</v>
      </c>
      <c r="F44" s="35">
        <f>'[3]Pipeline Data'!P11</f>
        <v>0.60609999999999997</v>
      </c>
      <c r="G44" s="36"/>
      <c r="H44" s="36"/>
      <c r="I44" s="36">
        <f>'[3]Pipeline Data'!S11</f>
        <v>0.58520000000000005</v>
      </c>
      <c r="J44" s="37"/>
      <c r="K44" s="36"/>
      <c r="L44" s="36">
        <f>'[3]Pipeline Data'!M11</f>
        <v>0.59178571428571414</v>
      </c>
      <c r="M44" s="36"/>
      <c r="N44" s="36"/>
      <c r="O44" s="35">
        <f>'[3]Pipeline Data'!Y11</f>
        <v>0.61017857142857135</v>
      </c>
      <c r="P44" s="36"/>
      <c r="Q44" s="37"/>
      <c r="R44" s="36">
        <f>'[3]Pipeline Data'!V11</f>
        <v>0.64182499999999998</v>
      </c>
      <c r="S44" s="36"/>
      <c r="T44" s="36"/>
      <c r="U44" s="36">
        <v>0.95437700000000003</v>
      </c>
      <c r="V44" s="36"/>
      <c r="W44" s="35">
        <f>'[3]Pipeline Data'!G11</f>
        <v>0.5897</v>
      </c>
      <c r="X44" s="9"/>
      <c r="Y44" s="36">
        <f>'[3]Pipeline Data'!J11</f>
        <v>0.59943928571428573</v>
      </c>
      <c r="Z44" s="9"/>
    </row>
    <row r="45" spans="1:26" ht="13.5" thickBot="1" x14ac:dyDescent="0.25">
      <c r="C45" t="s">
        <v>57</v>
      </c>
      <c r="F45" s="38">
        <f>[3]SpecGravity!I25</f>
        <v>0.6047880000000001</v>
      </c>
      <c r="G45" s="25"/>
      <c r="H45" s="25"/>
      <c r="I45" s="39">
        <f>[3]SpecGravity!L25</f>
        <v>0.58355999999999997</v>
      </c>
      <c r="J45" s="27"/>
      <c r="K45" s="25"/>
      <c r="L45" s="39">
        <f>[3]SpecGravity!O25</f>
        <v>0.59256600000000004</v>
      </c>
      <c r="M45" s="25"/>
      <c r="N45" s="25"/>
      <c r="O45" s="38">
        <f>[3]SpecGravity!U25</f>
        <v>0.60868</v>
      </c>
      <c r="P45" s="25"/>
      <c r="Q45" s="27"/>
      <c r="R45" s="39">
        <f>[3]SpecGravity!R25</f>
        <v>0.64062399999999997</v>
      </c>
      <c r="S45" s="25"/>
      <c r="T45" s="25"/>
      <c r="U45" s="39">
        <v>0.591866</v>
      </c>
      <c r="V45" s="25"/>
      <c r="W45" s="38">
        <f>[3]SpecGravity!G25</f>
        <v>0.58827200000000002</v>
      </c>
      <c r="X45" s="27"/>
      <c r="Y45" s="39">
        <f>[3]SpecGravity!E25</f>
        <v>0.59784700000000002</v>
      </c>
      <c r="Z45" s="27"/>
    </row>
    <row r="46" spans="1:26" ht="11.25" customHeight="1" x14ac:dyDescent="0.2">
      <c r="Y46" s="40"/>
    </row>
    <row r="47" spans="1:26" x14ac:dyDescent="0.2">
      <c r="A47" s="41" t="s">
        <v>58</v>
      </c>
      <c r="B47" s="19"/>
      <c r="C47" s="19"/>
      <c r="Y47" s="40"/>
    </row>
    <row r="48" spans="1:26" x14ac:dyDescent="0.2">
      <c r="A48" s="42" t="s">
        <v>14</v>
      </c>
      <c r="B48" s="43"/>
      <c r="Y48" s="40"/>
    </row>
    <row r="49" spans="3:25" x14ac:dyDescent="0.2">
      <c r="C49" s="44" t="s">
        <v>14</v>
      </c>
    </row>
    <row r="51" spans="3:25" x14ac:dyDescent="0.2">
      <c r="Y51" s="40"/>
    </row>
    <row r="52" spans="3:25" x14ac:dyDescent="0.2">
      <c r="Y52" s="40"/>
    </row>
  </sheetData>
  <mergeCells count="56">
    <mergeCell ref="A16:C16"/>
    <mergeCell ref="Y13:Z13"/>
    <mergeCell ref="F14:G14"/>
    <mergeCell ref="I14:J14"/>
    <mergeCell ref="L14:M14"/>
    <mergeCell ref="O14:Q14"/>
    <mergeCell ref="R14:T14"/>
    <mergeCell ref="U14:V14"/>
    <mergeCell ref="W14:X14"/>
    <mergeCell ref="Y14:Z14"/>
    <mergeCell ref="F13:G13"/>
    <mergeCell ref="I13:J13"/>
    <mergeCell ref="K13:N13"/>
    <mergeCell ref="O13:Q13"/>
    <mergeCell ref="R13:T13"/>
    <mergeCell ref="W13:X13"/>
    <mergeCell ref="Y10:Z10"/>
    <mergeCell ref="F12:G12"/>
    <mergeCell ref="I12:J12"/>
    <mergeCell ref="K12:N12"/>
    <mergeCell ref="O12:Q12"/>
    <mergeCell ref="R12:T12"/>
    <mergeCell ref="W12:X12"/>
    <mergeCell ref="Y12:Z12"/>
    <mergeCell ref="F10:J10"/>
    <mergeCell ref="L10:M10"/>
    <mergeCell ref="O10:Q10"/>
    <mergeCell ref="R10:T10"/>
    <mergeCell ref="U10:V10"/>
    <mergeCell ref="W10:X10"/>
    <mergeCell ref="W8:X8"/>
    <mergeCell ref="Y8:Z8"/>
    <mergeCell ref="F9:G9"/>
    <mergeCell ref="I9:J9"/>
    <mergeCell ref="L9:M9"/>
    <mergeCell ref="O9:Q9"/>
    <mergeCell ref="R9:S9"/>
    <mergeCell ref="U9:V9"/>
    <mergeCell ref="W9:X9"/>
    <mergeCell ref="Y9:Z9"/>
    <mergeCell ref="F8:G8"/>
    <mergeCell ref="I8:J8"/>
    <mergeCell ref="L8:M8"/>
    <mergeCell ref="O8:Q8"/>
    <mergeCell ref="R8:T8"/>
    <mergeCell ref="U8:V8"/>
    <mergeCell ref="A1:Z1"/>
    <mergeCell ref="A2:Z2"/>
    <mergeCell ref="A4:Z4"/>
    <mergeCell ref="F7:G7"/>
    <mergeCell ref="I7:J7"/>
    <mergeCell ref="L7:M7"/>
    <mergeCell ref="O7:Q7"/>
    <mergeCell ref="R7:T7"/>
    <mergeCell ref="W7:X7"/>
    <mergeCell ref="Y7:Z7"/>
  </mergeCells>
  <phoneticPr fontId="1" type="noConversion"/>
  <pageMargins left="0.45" right="0.43" top="1" bottom="1" header="0.5" footer="0.5"/>
  <pageSetup scale="95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A52"/>
  <sheetViews>
    <sheetView workbookViewId="0">
      <selection activeCell="A2" sqref="A2:Z2"/>
    </sheetView>
  </sheetViews>
  <sheetFormatPr defaultRowHeight="12.75" x14ac:dyDescent="0.2"/>
  <cols>
    <col min="1" max="2" width="2.5703125" customWidth="1"/>
    <col min="3" max="3" width="10.42578125" customWidth="1"/>
    <col min="4" max="4" width="6.7109375" customWidth="1"/>
    <col min="5" max="5" width="4" customWidth="1"/>
    <col min="6" max="6" width="8.42578125" customWidth="1"/>
    <col min="7" max="7" width="4.5703125" customWidth="1"/>
    <col min="8" max="8" width="1.140625" customWidth="1"/>
    <col min="9" max="9" width="9" customWidth="1"/>
    <col min="10" max="10" width="3.7109375" customWidth="1"/>
    <col min="11" max="11" width="1.7109375" customWidth="1"/>
    <col min="12" max="12" width="8.5703125" bestFit="1" customWidth="1"/>
    <col min="13" max="13" width="3.5703125" customWidth="1"/>
    <col min="14" max="14" width="1.7109375" customWidth="1"/>
    <col min="15" max="15" width="8.5703125" bestFit="1" customWidth="1"/>
    <col min="16" max="16" width="2.28515625" customWidth="1"/>
    <col min="17" max="17" width="1.7109375" customWidth="1"/>
    <col min="18" max="18" width="8.5703125" bestFit="1" customWidth="1"/>
    <col min="19" max="19" width="2.28515625" customWidth="1"/>
    <col min="20" max="20" width="1.7109375" customWidth="1"/>
    <col min="21" max="22" width="0.28515625" hidden="1" customWidth="1"/>
    <col min="23" max="23" width="7.140625" customWidth="1"/>
    <col min="24" max="24" width="4.85546875" bestFit="1" customWidth="1"/>
    <col min="25" max="25" width="8.28515625" customWidth="1"/>
    <col min="26" max="26" width="4.42578125" customWidth="1"/>
  </cols>
  <sheetData>
    <row r="1" spans="1:27" ht="15" x14ac:dyDescent="0.25">
      <c r="A1" s="45" t="s">
        <v>0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</row>
    <row r="2" spans="1:27" x14ac:dyDescent="0.2">
      <c r="A2" s="47">
        <v>45748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</row>
    <row r="3" spans="1:27" x14ac:dyDescent="0.2">
      <c r="A3" s="2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7" x14ac:dyDescent="0.2">
      <c r="A4" s="48" t="s">
        <v>1</v>
      </c>
      <c r="B4" s="46"/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  <c r="Z4" s="46"/>
    </row>
    <row r="5" spans="1:27" x14ac:dyDescent="0.2">
      <c r="A5" s="3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7" ht="13.5" thickBot="1" x14ac:dyDescent="0.25">
      <c r="F6" s="3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7" x14ac:dyDescent="0.2">
      <c r="F7" s="49" t="s">
        <v>2</v>
      </c>
      <c r="G7" s="50"/>
      <c r="H7" s="4"/>
      <c r="I7" s="50" t="s">
        <v>3</v>
      </c>
      <c r="J7" s="51"/>
      <c r="K7" s="5"/>
      <c r="L7" s="50" t="s">
        <v>4</v>
      </c>
      <c r="M7" s="50"/>
      <c r="N7" s="6"/>
      <c r="O7" s="49" t="s">
        <v>5</v>
      </c>
      <c r="P7" s="50"/>
      <c r="Q7" s="51"/>
      <c r="R7" s="49" t="s">
        <v>6</v>
      </c>
      <c r="S7" s="50"/>
      <c r="T7" s="50"/>
      <c r="U7" s="4"/>
      <c r="V7" s="4"/>
      <c r="W7" s="49" t="s">
        <v>7</v>
      </c>
      <c r="X7" s="51"/>
      <c r="Y7" s="52" t="s">
        <v>8</v>
      </c>
      <c r="Z7" s="53"/>
    </row>
    <row r="8" spans="1:27" x14ac:dyDescent="0.2">
      <c r="F8" s="56" t="s">
        <v>9</v>
      </c>
      <c r="G8" s="58"/>
      <c r="H8" s="7"/>
      <c r="I8" s="58" t="s">
        <v>9</v>
      </c>
      <c r="J8" s="57"/>
      <c r="K8" s="8"/>
      <c r="L8" s="46" t="s">
        <v>10</v>
      </c>
      <c r="M8" s="46"/>
      <c r="N8" s="9"/>
      <c r="O8" s="54" t="s">
        <v>2</v>
      </c>
      <c r="P8" s="46"/>
      <c r="Q8" s="55"/>
      <c r="R8" s="54" t="s">
        <v>11</v>
      </c>
      <c r="S8" s="46"/>
      <c r="T8" s="46"/>
      <c r="U8" s="46"/>
      <c r="V8" s="46"/>
      <c r="W8" s="54"/>
      <c r="X8" s="55"/>
      <c r="Y8" s="54"/>
      <c r="Z8" s="55"/>
    </row>
    <row r="9" spans="1:27" x14ac:dyDescent="0.2">
      <c r="F9" s="54">
        <v>66</v>
      </c>
      <c r="G9" s="46"/>
      <c r="I9" s="46">
        <v>11435</v>
      </c>
      <c r="J9" s="55"/>
      <c r="K9" s="8"/>
      <c r="L9" s="46" t="s">
        <v>12</v>
      </c>
      <c r="M9" s="46"/>
      <c r="N9" s="9"/>
      <c r="O9" s="54" t="s">
        <v>13</v>
      </c>
      <c r="P9" s="46"/>
      <c r="Q9" s="55"/>
      <c r="R9" s="54" t="s">
        <v>14</v>
      </c>
      <c r="S9" s="46"/>
      <c r="U9" s="46" t="s">
        <v>8</v>
      </c>
      <c r="V9" s="46"/>
      <c r="W9" s="54" t="s">
        <v>14</v>
      </c>
      <c r="X9" s="55"/>
      <c r="Y9" s="56" t="s">
        <v>14</v>
      </c>
      <c r="Z9" s="57"/>
    </row>
    <row r="10" spans="1:27" x14ac:dyDescent="0.2">
      <c r="A10" s="11"/>
      <c r="B10" s="11"/>
      <c r="C10" s="11"/>
      <c r="D10" s="11"/>
      <c r="E10" s="12"/>
      <c r="F10" s="59" t="s">
        <v>15</v>
      </c>
      <c r="G10" s="67"/>
      <c r="H10" s="67"/>
      <c r="I10" s="67"/>
      <c r="J10" s="60"/>
      <c r="K10" s="13"/>
      <c r="L10" s="67" t="s">
        <v>16</v>
      </c>
      <c r="M10" s="67"/>
      <c r="N10" s="12"/>
      <c r="O10" s="59" t="s">
        <v>16</v>
      </c>
      <c r="P10" s="67"/>
      <c r="Q10" s="60"/>
      <c r="R10" s="59" t="s">
        <v>16</v>
      </c>
      <c r="S10" s="67"/>
      <c r="T10" s="67"/>
      <c r="U10" s="67" t="s">
        <v>16</v>
      </c>
      <c r="V10" s="67"/>
      <c r="W10" s="59" t="s">
        <v>16</v>
      </c>
      <c r="X10" s="60"/>
      <c r="Y10" s="59" t="s">
        <v>16</v>
      </c>
      <c r="Z10" s="60"/>
    </row>
    <row r="11" spans="1:27" x14ac:dyDescent="0.2">
      <c r="F11" s="8"/>
      <c r="J11" s="9"/>
      <c r="O11" s="8"/>
      <c r="Q11" s="9"/>
      <c r="W11" s="8"/>
      <c r="X11" s="9"/>
      <c r="Y11" s="8"/>
      <c r="Z11" s="10"/>
    </row>
    <row r="12" spans="1:27" x14ac:dyDescent="0.2">
      <c r="A12" s="14" t="s">
        <v>17</v>
      </c>
      <c r="B12" s="14"/>
      <c r="C12" s="14"/>
      <c r="D12" s="14"/>
      <c r="E12" s="15"/>
      <c r="F12" s="61">
        <f>('[4]Pipeline Data'!F7)-1</f>
        <v>45747</v>
      </c>
      <c r="G12" s="62"/>
      <c r="I12" s="62">
        <f>('[4]Pipeline Data'!F7)-1</f>
        <v>45747</v>
      </c>
      <c r="J12" s="63"/>
      <c r="K12" s="64">
        <f>('[4]Pipeline Data'!F7)-1</f>
        <v>45747</v>
      </c>
      <c r="L12" s="65"/>
      <c r="M12" s="65"/>
      <c r="N12" s="66"/>
      <c r="O12" s="64">
        <f>('[4]Pipeline Data'!F7)-1</f>
        <v>45747</v>
      </c>
      <c r="P12" s="65"/>
      <c r="Q12" s="66"/>
      <c r="R12" s="64">
        <f>('[4]Pipeline Data'!F7)-1</f>
        <v>45747</v>
      </c>
      <c r="S12" s="65"/>
      <c r="T12" s="66"/>
      <c r="U12" s="16" t="s">
        <v>14</v>
      </c>
      <c r="V12" s="16" t="s">
        <v>14</v>
      </c>
      <c r="W12" s="65">
        <f>K12</f>
        <v>45747</v>
      </c>
      <c r="X12" s="66"/>
      <c r="Y12" s="64">
        <f>('[4]Pipeline Data'!F7)-1</f>
        <v>45747</v>
      </c>
      <c r="Z12" s="66"/>
      <c r="AA12" s="17"/>
    </row>
    <row r="13" spans="1:27" x14ac:dyDescent="0.2">
      <c r="F13" s="54" t="s">
        <v>18</v>
      </c>
      <c r="G13" s="46"/>
      <c r="I13" s="46" t="s">
        <v>19</v>
      </c>
      <c r="J13" s="55"/>
      <c r="K13" s="56" t="s">
        <v>19</v>
      </c>
      <c r="L13" s="58"/>
      <c r="M13" s="58"/>
      <c r="N13" s="57"/>
      <c r="O13" s="56" t="s">
        <v>19</v>
      </c>
      <c r="P13" s="58"/>
      <c r="Q13" s="57"/>
      <c r="R13" s="56" t="s">
        <v>19</v>
      </c>
      <c r="S13" s="58"/>
      <c r="T13" s="58"/>
      <c r="W13" s="56" t="s">
        <v>19</v>
      </c>
      <c r="X13" s="57"/>
      <c r="Y13" s="56" t="s">
        <v>19</v>
      </c>
      <c r="Z13" s="57"/>
    </row>
    <row r="14" spans="1:27" x14ac:dyDescent="0.2">
      <c r="A14" t="s">
        <v>20</v>
      </c>
      <c r="F14" s="54" t="s">
        <v>21</v>
      </c>
      <c r="G14" s="46"/>
      <c r="I14" s="46" t="s">
        <v>21</v>
      </c>
      <c r="J14" s="55"/>
      <c r="L14" s="46" t="s">
        <v>21</v>
      </c>
      <c r="M14" s="46"/>
      <c r="O14" s="54" t="s">
        <v>21</v>
      </c>
      <c r="P14" s="46"/>
      <c r="Q14" s="55"/>
      <c r="R14" s="54" t="s">
        <v>21</v>
      </c>
      <c r="S14" s="46"/>
      <c r="T14" s="46"/>
      <c r="U14" s="46" t="s">
        <v>21</v>
      </c>
      <c r="V14" s="46"/>
      <c r="W14" s="54" t="s">
        <v>21</v>
      </c>
      <c r="X14" s="55"/>
      <c r="Y14" s="54" t="s">
        <v>21</v>
      </c>
      <c r="Z14" s="55"/>
    </row>
    <row r="15" spans="1:27" x14ac:dyDescent="0.2">
      <c r="F15" s="8"/>
      <c r="J15" s="9"/>
      <c r="O15" s="8"/>
      <c r="Q15" s="9"/>
      <c r="W15" s="8"/>
      <c r="X15" s="9"/>
      <c r="Y15" s="8"/>
      <c r="Z15" s="9"/>
    </row>
    <row r="16" spans="1:27" x14ac:dyDescent="0.2">
      <c r="A16" s="68" t="s">
        <v>22</v>
      </c>
      <c r="B16" s="68"/>
      <c r="C16" s="68"/>
      <c r="D16" t="s">
        <v>23</v>
      </c>
      <c r="F16" s="18">
        <f>'[4]Pipeline Data'!P13</f>
        <v>1.3571709677419355</v>
      </c>
      <c r="G16" s="19" t="s">
        <v>24</v>
      </c>
      <c r="I16" s="20">
        <f>'[4]Pipeline Data'!S13</f>
        <v>1.0828741935483872</v>
      </c>
      <c r="J16" s="21" t="s">
        <v>24</v>
      </c>
      <c r="L16" s="20">
        <f>'[4]Pipeline Data'!M13</f>
        <v>0.40258064516129033</v>
      </c>
      <c r="M16" s="19" t="s">
        <v>24</v>
      </c>
      <c r="O16" s="18">
        <f>'[4]Pipeline Data'!Y13</f>
        <v>2.2407741935483871</v>
      </c>
      <c r="P16" s="19" t="s">
        <v>24</v>
      </c>
      <c r="Q16" s="9"/>
      <c r="R16" s="20">
        <f>'[4]Pipeline Data'!V13</f>
        <v>2.725651724137931</v>
      </c>
      <c r="S16" s="19" t="s">
        <v>24</v>
      </c>
      <c r="U16" s="20">
        <v>1.4158599999999999</v>
      </c>
      <c r="V16" s="19" t="s">
        <v>24</v>
      </c>
      <c r="W16" s="18">
        <f>'[4]Pipeline Data'!G13</f>
        <v>0.94879999999999998</v>
      </c>
      <c r="X16" s="21" t="s">
        <v>24</v>
      </c>
      <c r="Y16" s="18">
        <f>'[4]Pipeline Data'!J13</f>
        <v>0.95082258064516156</v>
      </c>
      <c r="Z16" s="21" t="s">
        <v>24</v>
      </c>
    </row>
    <row r="17" spans="1:26" ht="13.5" customHeight="1" x14ac:dyDescent="0.2">
      <c r="A17" t="s">
        <v>25</v>
      </c>
      <c r="D17" t="s">
        <v>26</v>
      </c>
      <c r="F17" s="18">
        <f>'[4]Pipeline Data'!P14</f>
        <v>0.95750000000000002</v>
      </c>
      <c r="I17" s="20">
        <f>'[4]Pipeline Data'!S14</f>
        <v>0.85202258064516145</v>
      </c>
      <c r="J17" s="9"/>
      <c r="L17" s="20">
        <f>'[4]Pipeline Data'!M14</f>
        <v>0.66967741935483904</v>
      </c>
      <c r="O17" s="18">
        <f>'[4]Pipeline Data'!Y14</f>
        <v>0.56135483870967728</v>
      </c>
      <c r="Q17" s="9"/>
      <c r="R17" s="20">
        <f>'[4]Pipeline Data'!V14</f>
        <v>1.0153862068965518</v>
      </c>
      <c r="U17" s="20">
        <v>0.95437700000000003</v>
      </c>
      <c r="W17" s="18">
        <f>'[4]Pipeline Data'!G14</f>
        <v>0.46250000000000002</v>
      </c>
      <c r="X17" s="9"/>
      <c r="Y17" s="18">
        <f>'[4]Pipeline Data'!J14</f>
        <v>0.75360322580645167</v>
      </c>
      <c r="Z17" s="9"/>
    </row>
    <row r="18" spans="1:26" x14ac:dyDescent="0.2">
      <c r="A18" t="s">
        <v>27</v>
      </c>
      <c r="D18" t="s">
        <v>28</v>
      </c>
      <c r="F18" s="18">
        <f>'[4]Pipeline Data'!P15</f>
        <v>89.639945161290285</v>
      </c>
      <c r="I18" s="20">
        <f>'[4]Pipeline Data'!S15</f>
        <v>94.52398387096774</v>
      </c>
      <c r="J18" s="9"/>
      <c r="L18" s="20">
        <f>'[4]Pipeline Data'!M15</f>
        <v>92.26161290322581</v>
      </c>
      <c r="O18" s="18">
        <f>'[4]Pipeline Data'!Y15</f>
        <v>90.93168</v>
      </c>
      <c r="Q18" s="9"/>
      <c r="R18" s="20">
        <f>'[4]Pipeline Data'!V15</f>
        <v>83.343231000000003</v>
      </c>
      <c r="U18" s="20">
        <v>93.925799999999995</v>
      </c>
      <c r="W18" s="18">
        <f>'[4]Pipeline Data'!G15</f>
        <v>92.8934</v>
      </c>
      <c r="X18" s="9"/>
      <c r="Y18" s="18">
        <f>'[4]Pipeline Data'!J15</f>
        <v>91.851490322580631</v>
      </c>
      <c r="Z18" s="9"/>
    </row>
    <row r="19" spans="1:26" x14ac:dyDescent="0.2">
      <c r="A19" t="s">
        <v>29</v>
      </c>
      <c r="D19" t="s">
        <v>30</v>
      </c>
      <c r="F19" s="18">
        <f>'[4]Pipeline Data'!P16</f>
        <v>7.4384774193548369</v>
      </c>
      <c r="I19" s="20">
        <f>'[4]Pipeline Data'!S16</f>
        <v>3.2655419354838702</v>
      </c>
      <c r="J19" s="9"/>
      <c r="L19" s="20">
        <f>'[4]Pipeline Data'!M16</f>
        <v>6.2906451612903238</v>
      </c>
      <c r="O19" s="18">
        <f>'[4]Pipeline Data'!Y16</f>
        <v>5.8231612903225818</v>
      </c>
      <c r="Q19" s="9"/>
      <c r="R19" s="20">
        <f>'[4]Pipeline Data'!V16</f>
        <v>12.148206896551724</v>
      </c>
      <c r="U19" s="20">
        <v>2.9041999999999999</v>
      </c>
      <c r="W19" s="18">
        <f>'[4]Pipeline Data'!G16</f>
        <v>5.4867999999999997</v>
      </c>
      <c r="X19" s="9"/>
      <c r="Y19" s="18">
        <f>'[4]Pipeline Data'!J16</f>
        <v>5.86984193548387</v>
      </c>
      <c r="Z19" s="9"/>
    </row>
    <row r="20" spans="1:26" x14ac:dyDescent="0.2">
      <c r="A20" t="s">
        <v>31</v>
      </c>
      <c r="D20" t="s">
        <v>32</v>
      </c>
      <c r="F20" s="18">
        <f>'[4]Pipeline Data'!P17</f>
        <v>0.52905806451612902</v>
      </c>
      <c r="I20" s="20">
        <f>'[4]Pipeline Data'!S17</f>
        <v>0.19608387096774191</v>
      </c>
      <c r="J20" s="9"/>
      <c r="L20" s="20">
        <f>'[4]Pipeline Data'!M17</f>
        <v>0.26032258064516123</v>
      </c>
      <c r="O20" s="18">
        <f>'[4]Pipeline Data'!Y17</f>
        <v>0.38112903225806444</v>
      </c>
      <c r="Q20" s="9"/>
      <c r="R20" s="20">
        <f>'[4]Pipeline Data'!V17</f>
        <v>0.71185172413793107</v>
      </c>
      <c r="U20" s="20">
        <v>0.56200000000000006</v>
      </c>
      <c r="W20" s="18">
        <f>'[4]Pipeline Data'!G17</f>
        <v>0.18579999999999999</v>
      </c>
      <c r="X20" s="9"/>
      <c r="Y20" s="18">
        <f>'[4]Pipeline Data'!J17</f>
        <v>0.47050967741935473</v>
      </c>
      <c r="Z20" s="9"/>
    </row>
    <row r="21" spans="1:26" x14ac:dyDescent="0.2">
      <c r="A21" t="s">
        <v>33</v>
      </c>
      <c r="D21" t="s">
        <v>34</v>
      </c>
      <c r="F21" s="18">
        <f>'[4]Pipeline Data'!P18</f>
        <v>2.3470967741935481E-2</v>
      </c>
      <c r="I21" s="20">
        <f>'[4]Pipeline Data'!S18</f>
        <v>2.5841935483870964E-2</v>
      </c>
      <c r="J21" s="9"/>
      <c r="L21" s="20">
        <f>'[4]Pipeline Data'!M18</f>
        <v>3.4516129032258085E-2</v>
      </c>
      <c r="O21" s="18">
        <f>'[4]Pipeline Data'!Y18</f>
        <v>1.7096774193548395E-2</v>
      </c>
      <c r="Q21" s="9"/>
      <c r="R21" s="20">
        <f>'[4]Pipeline Data'!V18</f>
        <v>1.7113793103448276E-2</v>
      </c>
      <c r="U21" s="20">
        <v>6.8000000000000005E-2</v>
      </c>
      <c r="W21" s="18">
        <f>'[4]Pipeline Data'!G18</f>
        <v>3.5000000000000001E-3</v>
      </c>
      <c r="X21" s="9"/>
      <c r="Y21" s="18">
        <f>'[4]Pipeline Data'!J18</f>
        <v>2.8270967741935486E-2</v>
      </c>
      <c r="Z21" s="9"/>
    </row>
    <row r="22" spans="1:26" x14ac:dyDescent="0.2">
      <c r="A22" t="s">
        <v>35</v>
      </c>
      <c r="D22" t="s">
        <v>34</v>
      </c>
      <c r="F22" s="18">
        <f>'[4]Pipeline Data'!P19</f>
        <v>4.1316129032258071E-2</v>
      </c>
      <c r="I22" s="20">
        <f>'[4]Pipeline Data'!S19</f>
        <v>2.6303225806451613E-2</v>
      </c>
      <c r="J22" s="9"/>
      <c r="L22" s="20">
        <f>'[4]Pipeline Data'!M19</f>
        <v>4.5483870967741952E-2</v>
      </c>
      <c r="O22" s="18">
        <f>'[4]Pipeline Data'!Y19</f>
        <v>3.3225806451612917E-2</v>
      </c>
      <c r="Q22" s="9"/>
      <c r="R22" s="20">
        <f>'[4]Pipeline Data'!V19</f>
        <v>3.1668965517241375E-2</v>
      </c>
      <c r="U22" s="20">
        <v>9.35E-2</v>
      </c>
      <c r="W22" s="18">
        <f>'[4]Pipeline Data'!G19</f>
        <v>3.2000000000000002E-3</v>
      </c>
      <c r="X22" s="9"/>
      <c r="Y22" s="18">
        <f>'[4]Pipeline Data'!J19</f>
        <v>4.3751612903225816E-2</v>
      </c>
      <c r="Z22" s="9"/>
    </row>
    <row r="23" spans="1:26" x14ac:dyDescent="0.2">
      <c r="A23" t="s">
        <v>36</v>
      </c>
      <c r="D23" t="s">
        <v>37</v>
      </c>
      <c r="F23" s="18">
        <f>'[4]Pipeline Data'!P20</f>
        <v>4.8096774193548391E-3</v>
      </c>
      <c r="I23" s="20">
        <f>'[4]Pipeline Data'!S20</f>
        <v>8.5612903225806471E-3</v>
      </c>
      <c r="J23" s="9"/>
      <c r="L23" s="20">
        <f>'[4]Pipeline Data'!M20</f>
        <v>1.0967741935483876E-2</v>
      </c>
      <c r="O23" s="18">
        <f>'[4]Pipeline Data'!Y20</f>
        <v>5.0000000000000027E-3</v>
      </c>
      <c r="Q23" s="9"/>
      <c r="R23" s="20">
        <f>'[4]Pipeline Data'!V20</f>
        <v>1.5896551724137932E-3</v>
      </c>
      <c r="U23" s="20">
        <v>2.47E-2</v>
      </c>
      <c r="W23" s="18">
        <f>'[4]Pipeline Data'!G20</f>
        <v>0</v>
      </c>
      <c r="X23" s="9"/>
      <c r="Y23" s="18">
        <f>'[4]Pipeline Data'!J20</f>
        <v>9.3612903225806458E-3</v>
      </c>
      <c r="Z23" s="9"/>
    </row>
    <row r="24" spans="1:26" x14ac:dyDescent="0.2">
      <c r="A24" t="s">
        <v>38</v>
      </c>
      <c r="D24" t="s">
        <v>37</v>
      </c>
      <c r="F24" s="18">
        <f>'[4]Pipeline Data'!P21</f>
        <v>4.7290322580645161E-3</v>
      </c>
      <c r="I24" s="20">
        <f>'[4]Pipeline Data'!S21</f>
        <v>5.3387096774193546E-3</v>
      </c>
      <c r="J24" s="9"/>
      <c r="L24" s="20">
        <f>'[4]Pipeline Data'!M21</f>
        <v>2.419354838709678E-2</v>
      </c>
      <c r="O24" s="18">
        <f>'[4]Pipeline Data'!Y21</f>
        <v>5.1935483870967766E-3</v>
      </c>
      <c r="Q24" s="9"/>
      <c r="R24" s="20">
        <f>'[4]Pipeline Data'!V21</f>
        <v>1.4758620689655172E-3</v>
      </c>
      <c r="U24" s="20">
        <v>2.0400000000000001E-2</v>
      </c>
      <c r="W24" s="18">
        <f>'[4]Pipeline Data'!G21</f>
        <v>0</v>
      </c>
      <c r="X24" s="9"/>
      <c r="Y24" s="18">
        <f>'[4]Pipeline Data'!J21</f>
        <v>7.0580645161290329E-3</v>
      </c>
      <c r="Z24" s="9"/>
    </row>
    <row r="25" spans="1:26" x14ac:dyDescent="0.2">
      <c r="A25" t="s">
        <v>39</v>
      </c>
      <c r="D25" t="s">
        <v>40</v>
      </c>
      <c r="F25" s="18">
        <f>'[4]Pipeline Data'!P22</f>
        <v>3.5064516129032263E-3</v>
      </c>
      <c r="I25" s="20">
        <f>'[4]Pipeline Data'!S22</f>
        <v>1.3480645161290324E-2</v>
      </c>
      <c r="J25" s="9"/>
      <c r="L25" s="20">
        <f>'[4]Pipeline Data'!M22</f>
        <v>0</v>
      </c>
      <c r="O25" s="18">
        <f>'[4]Pipeline Data'!Y22</f>
        <v>0</v>
      </c>
      <c r="Q25" s="9"/>
      <c r="R25" s="20">
        <f>'[4]Pipeline Data'!V22</f>
        <v>4.827586206896553E-5</v>
      </c>
      <c r="U25" s="20">
        <v>3.0349999999999999E-2</v>
      </c>
      <c r="W25" s="18">
        <f>'[4]Pipeline Data'!G22</f>
        <v>1E-4</v>
      </c>
      <c r="X25" s="9"/>
      <c r="Y25" s="18">
        <f>'[4]Pipeline Data'!J22</f>
        <v>1.5416129032258067E-2</v>
      </c>
      <c r="Z25" s="9"/>
    </row>
    <row r="26" spans="1:26" x14ac:dyDescent="0.2">
      <c r="A26" s="14" t="s">
        <v>41</v>
      </c>
      <c r="B26" s="14"/>
      <c r="C26" s="14"/>
      <c r="D26" t="s">
        <v>42</v>
      </c>
      <c r="F26" s="18">
        <f>'[4]Pipeline Data'!P23</f>
        <v>0</v>
      </c>
      <c r="I26" s="20">
        <f>'[4]Pipeline Data'!S23</f>
        <v>0</v>
      </c>
      <c r="J26" s="9"/>
      <c r="L26" s="20">
        <f>'[4]Pipeline Data'!M23</f>
        <v>0</v>
      </c>
      <c r="O26" s="18">
        <f>'[4]Pipeline Data'!Y23</f>
        <v>0</v>
      </c>
      <c r="Q26" s="9"/>
      <c r="R26" s="20">
        <f>'[4]Pipeline Data'!V23</f>
        <v>0</v>
      </c>
      <c r="U26" s="20">
        <v>0</v>
      </c>
      <c r="W26" s="18">
        <f>'[4]Pipeline Data'!G23</f>
        <v>1.5800000000000002E-2</v>
      </c>
      <c r="X26" s="9"/>
      <c r="Y26" s="18">
        <f>'[4]Pipeline Data'!J23</f>
        <v>0</v>
      </c>
      <c r="Z26" s="9"/>
    </row>
    <row r="27" spans="1:26" x14ac:dyDescent="0.2">
      <c r="A27" t="s">
        <v>43</v>
      </c>
      <c r="D27" t="s">
        <v>44</v>
      </c>
      <c r="F27" s="18">
        <f>'[4]Pipeline Data'!P24</f>
        <v>0</v>
      </c>
      <c r="I27" s="20">
        <f>'[4]Pipeline Data'!S24</f>
        <v>0</v>
      </c>
      <c r="J27" s="9"/>
      <c r="L27" s="20">
        <f>'[4]Pipeline Data'!M24</f>
        <v>0</v>
      </c>
      <c r="O27" s="18">
        <f>'[4]Pipeline Data'!Y24</f>
        <v>0</v>
      </c>
      <c r="Q27" s="9"/>
      <c r="R27" s="20">
        <f>'[4]Pipeline Data'!V24</f>
        <v>0</v>
      </c>
      <c r="U27" s="20">
        <v>0</v>
      </c>
      <c r="W27" s="18">
        <f>'[4]Pipeline Data'!G24</f>
        <v>0</v>
      </c>
      <c r="X27" s="9"/>
      <c r="Y27" s="18">
        <f>'[4]Pipeline Data'!J24</f>
        <v>0</v>
      </c>
      <c r="Z27" s="9"/>
    </row>
    <row r="28" spans="1:26" x14ac:dyDescent="0.2">
      <c r="A28" t="s">
        <v>45</v>
      </c>
      <c r="D28" t="s">
        <v>46</v>
      </c>
      <c r="F28" s="18">
        <f>'[4]Pipeline Data'!P25</f>
        <v>0</v>
      </c>
      <c r="I28" s="20">
        <f>'[4]Pipeline Data'!S25</f>
        <v>0</v>
      </c>
      <c r="J28" s="9"/>
      <c r="L28" s="20">
        <f>'[4]Pipeline Data'!M25</f>
        <v>0</v>
      </c>
      <c r="O28" s="18">
        <f>'[4]Pipeline Data'!Y25</f>
        <v>0</v>
      </c>
      <c r="Q28" s="9"/>
      <c r="R28" s="20">
        <f>'[4]Pipeline Data'!V25</f>
        <v>0</v>
      </c>
      <c r="U28" s="20">
        <v>0</v>
      </c>
      <c r="W28" s="18">
        <f>'[4]Pipeline Data'!G25</f>
        <v>0</v>
      </c>
      <c r="X28" s="9"/>
      <c r="Y28" s="18">
        <f>'[4]Pipeline Data'!J25</f>
        <v>0</v>
      </c>
      <c r="Z28" s="9"/>
    </row>
    <row r="29" spans="1:26" x14ac:dyDescent="0.2">
      <c r="A29" t="s">
        <v>47</v>
      </c>
      <c r="D29" t="s">
        <v>48</v>
      </c>
      <c r="F29" s="22">
        <f>'[4]Pipeline Data'!P26</f>
        <v>0</v>
      </c>
      <c r="I29" s="23">
        <f>'[4]Pipeline Data'!S26</f>
        <v>0</v>
      </c>
      <c r="J29" s="9"/>
      <c r="L29" s="23">
        <f>'[4]Pipeline Data'!M26</f>
        <v>0</v>
      </c>
      <c r="O29" s="22">
        <f>'[4]Pipeline Data'!Y26</f>
        <v>0</v>
      </c>
      <c r="Q29" s="9"/>
      <c r="R29" s="23">
        <f>'[4]Pipeline Data'!V26</f>
        <v>0</v>
      </c>
      <c r="U29" s="23">
        <v>0</v>
      </c>
      <c r="W29" s="22">
        <f>'[4]Pipeline Data'!G26</f>
        <v>0</v>
      </c>
      <c r="X29" s="9"/>
      <c r="Y29" s="22">
        <f>'[4]Pipeline Data'!J26</f>
        <v>0</v>
      </c>
      <c r="Z29" s="9"/>
    </row>
    <row r="30" spans="1:26" x14ac:dyDescent="0.2">
      <c r="F30" s="8"/>
      <c r="J30" s="9"/>
      <c r="O30" s="8"/>
      <c r="Q30" s="9"/>
      <c r="W30" s="8"/>
      <c r="X30" s="9"/>
      <c r="Y30" s="8"/>
      <c r="Z30" s="9"/>
    </row>
    <row r="31" spans="1:26" ht="13.5" thickBot="1" x14ac:dyDescent="0.25">
      <c r="F31" s="24">
        <f>SUM(F16:F29)</f>
        <v>99.999983870967711</v>
      </c>
      <c r="G31" s="25" t="s">
        <v>24</v>
      </c>
      <c r="H31" s="25"/>
      <c r="I31" s="26">
        <f>SUM(I16:I29)</f>
        <v>100.00003225806451</v>
      </c>
      <c r="J31" s="27" t="s">
        <v>24</v>
      </c>
      <c r="K31" s="25"/>
      <c r="L31" s="26">
        <f>SUM(L16:L29)</f>
        <v>100.00000000000003</v>
      </c>
      <c r="M31" s="25" t="s">
        <v>24</v>
      </c>
      <c r="N31" s="25"/>
      <c r="O31" s="24">
        <f>SUM(O16:O29)</f>
        <v>99.998615483870964</v>
      </c>
      <c r="P31" s="25" t="s">
        <v>24</v>
      </c>
      <c r="Q31" s="27"/>
      <c r="R31" s="26">
        <f>SUM(R16:R29)</f>
        <v>99.996224103448284</v>
      </c>
      <c r="S31" s="25" t="s">
        <v>24</v>
      </c>
      <c r="T31" s="25"/>
      <c r="U31" s="26">
        <f>ROUND(U16,2)+ROUND(U17,2)+ROUND(U18,2)+ROUND(U19,2)+ROUND(U20,2)+ROUND(U21,2)+ROUND(U22,2)+ROUND(U23,2)+ROUND(U24,2)+ROUND(U25,2)+ROUND(U26,2)+ROUND(U27,2)+ROUND(U28,2)+ROUND(U29,2)</f>
        <v>99.990000000000009</v>
      </c>
      <c r="V31" s="25" t="s">
        <v>24</v>
      </c>
      <c r="W31" s="24">
        <f>SUM(W16:W29)</f>
        <v>99.999900000000011</v>
      </c>
      <c r="X31" s="27" t="s">
        <v>24</v>
      </c>
      <c r="Y31" s="24">
        <f>SUM(Y16:Y29)</f>
        <v>100.00012580645161</v>
      </c>
      <c r="Z31" s="27" t="s">
        <v>24</v>
      </c>
    </row>
    <row r="34" spans="1:26" x14ac:dyDescent="0.2">
      <c r="A34" t="s">
        <v>49</v>
      </c>
      <c r="C34" t="s">
        <v>50</v>
      </c>
    </row>
    <row r="35" spans="1:26" x14ac:dyDescent="0.2">
      <c r="C35" t="s">
        <v>51</v>
      </c>
    </row>
    <row r="37" spans="1:26" x14ac:dyDescent="0.2">
      <c r="A37" s="28" t="s">
        <v>52</v>
      </c>
      <c r="B37" s="28"/>
    </row>
    <row r="38" spans="1:26" ht="13.5" thickBot="1" x14ac:dyDescent="0.25">
      <c r="L38" s="29"/>
    </row>
    <row r="39" spans="1:26" x14ac:dyDescent="0.2">
      <c r="C39" t="s">
        <v>53</v>
      </c>
      <c r="F39" s="30">
        <f>'[4]Pipeline Data'!P9</f>
        <v>1057.9109677419353</v>
      </c>
      <c r="G39" s="4"/>
      <c r="H39" s="4"/>
      <c r="I39" s="31">
        <f>'[4]Pipeline Data'!S9</f>
        <v>1024.8980967741934</v>
      </c>
      <c r="J39" s="6"/>
      <c r="K39" s="4"/>
      <c r="L39" s="31">
        <f>'[4]Pipeline Data'!M9</f>
        <v>1058.2954838709679</v>
      </c>
      <c r="M39" s="4"/>
      <c r="N39" s="4"/>
      <c r="O39" s="30">
        <f>'[4]Pipeline Data'!Y9</f>
        <v>1038.0070000000001</v>
      </c>
      <c r="P39" s="4"/>
      <c r="Q39" s="6"/>
      <c r="R39" s="31">
        <f>'[4]Pipeline Data'!V9</f>
        <v>1080.5655172413794</v>
      </c>
      <c r="S39" s="4"/>
      <c r="T39" s="4"/>
      <c r="U39" s="31">
        <v>1027.43</v>
      </c>
      <c r="V39" s="4"/>
      <c r="W39" s="30">
        <f>'[4]Pipeline Data'!G9</f>
        <v>1045.0050000000001</v>
      </c>
      <c r="X39" s="6"/>
      <c r="Y39" s="31">
        <f>'[4]Pipeline Data'!J9</f>
        <v>1052.016129032258</v>
      </c>
      <c r="Z39" s="6"/>
    </row>
    <row r="40" spans="1:26" x14ac:dyDescent="0.2">
      <c r="C40" t="s">
        <v>54</v>
      </c>
      <c r="F40" s="32">
        <f>[4]HeatingValue!N26</f>
        <v>1054.72</v>
      </c>
      <c r="I40" s="33">
        <f>[4]HeatingValue!Q26</f>
        <v>1023.12</v>
      </c>
      <c r="J40" s="9"/>
      <c r="L40" s="33">
        <f>[4]HeatingValue!T26</f>
        <v>1055.9000000000001</v>
      </c>
      <c r="O40" s="32">
        <f>[4]HeatingValue!Z26</f>
        <v>1035.74</v>
      </c>
      <c r="Q40" s="9"/>
      <c r="R40" s="32">
        <f>[4]HeatingValue!W26</f>
        <v>1078.69</v>
      </c>
      <c r="U40" s="34">
        <v>1024.7</v>
      </c>
      <c r="W40" s="32">
        <f>[4]HeatingValue!K26</f>
        <v>1042.5</v>
      </c>
      <c r="X40" s="9"/>
      <c r="Y40" s="32">
        <f>[4]HeatingValue!E26</f>
        <v>1049.82</v>
      </c>
      <c r="Z40" s="9"/>
    </row>
    <row r="41" spans="1:26" x14ac:dyDescent="0.2">
      <c r="F41" s="8"/>
      <c r="J41" s="9"/>
      <c r="O41" s="8"/>
      <c r="Q41" s="9"/>
      <c r="W41" s="8"/>
      <c r="X41" s="9"/>
      <c r="Z41" s="9"/>
    </row>
    <row r="42" spans="1:26" x14ac:dyDescent="0.2">
      <c r="A42" s="28" t="s">
        <v>55</v>
      </c>
      <c r="B42" s="28"/>
      <c r="F42" s="8"/>
      <c r="J42" s="9"/>
      <c r="O42" s="8"/>
      <c r="Q42" s="9"/>
      <c r="W42" s="8"/>
      <c r="X42" s="9"/>
      <c r="Z42" s="9"/>
    </row>
    <row r="43" spans="1:26" ht="9" customHeight="1" x14ac:dyDescent="0.2">
      <c r="F43" s="8"/>
      <c r="J43" s="9"/>
      <c r="O43" s="8"/>
      <c r="Q43" s="9"/>
      <c r="W43" s="8"/>
      <c r="X43" s="9"/>
      <c r="Z43" s="9"/>
    </row>
    <row r="44" spans="1:26" x14ac:dyDescent="0.2">
      <c r="C44" t="s">
        <v>56</v>
      </c>
      <c r="F44" s="35">
        <f>'[4]Pipeline Data'!P11</f>
        <v>0.61235161290322571</v>
      </c>
      <c r="G44" s="36"/>
      <c r="H44" s="36"/>
      <c r="I44" s="36">
        <f>'[4]Pipeline Data'!S11</f>
        <v>0.58672580645161276</v>
      </c>
      <c r="J44" s="37"/>
      <c r="K44" s="36"/>
      <c r="L44" s="36">
        <f>'[4]Pipeline Data'!M11</f>
        <v>0.59935483870967732</v>
      </c>
      <c r="M44" s="36"/>
      <c r="N44" s="36"/>
      <c r="O44" s="35">
        <f>'[4]Pipeline Data'!Y11</f>
        <v>0.60270967741935488</v>
      </c>
      <c r="P44" s="36"/>
      <c r="Q44" s="37"/>
      <c r="R44" s="36">
        <f>'[4]Pipeline Data'!V11</f>
        <v>0.64217586206896571</v>
      </c>
      <c r="S44" s="36"/>
      <c r="T44" s="36"/>
      <c r="U44" s="36">
        <v>0.95437700000000003</v>
      </c>
      <c r="V44" s="36"/>
      <c r="W44" s="35">
        <f>'[4]Pipeline Data'!G11</f>
        <v>0.59179999999999999</v>
      </c>
      <c r="X44" s="9"/>
      <c r="Y44" s="36">
        <f>'[4]Pipeline Data'!J11</f>
        <v>0.60101612903225798</v>
      </c>
      <c r="Z44" s="9"/>
    </row>
    <row r="45" spans="1:26" ht="13.5" thickBot="1" x14ac:dyDescent="0.25">
      <c r="C45" t="s">
        <v>57</v>
      </c>
      <c r="F45" s="38">
        <f>[4]SpecGravity!I25</f>
        <v>0.61044799999999999</v>
      </c>
      <c r="G45" s="25"/>
      <c r="H45" s="25"/>
      <c r="I45" s="39">
        <f>[4]SpecGravity!L25</f>
        <v>0.58558900000000014</v>
      </c>
      <c r="J45" s="27"/>
      <c r="K45" s="25"/>
      <c r="L45" s="39">
        <f>[4]SpecGravity!O25</f>
        <v>0.59637299999999993</v>
      </c>
      <c r="M45" s="25"/>
      <c r="N45" s="25"/>
      <c r="O45" s="38">
        <f>[4]SpecGravity!U25</f>
        <v>0.60122600000000004</v>
      </c>
      <c r="P45" s="25"/>
      <c r="Q45" s="27"/>
      <c r="R45" s="39">
        <f>[4]SpecGravity!R25</f>
        <v>0.64114400000000005</v>
      </c>
      <c r="S45" s="25"/>
      <c r="T45" s="25"/>
      <c r="U45" s="39">
        <v>0.591866</v>
      </c>
      <c r="V45" s="25"/>
      <c r="W45" s="38">
        <f>[4]SpecGravity!G25</f>
        <v>0.59029900000000002</v>
      </c>
      <c r="X45" s="27"/>
      <c r="Y45" s="39">
        <f>[4]SpecGravity!E25</f>
        <v>0.59962000000000004</v>
      </c>
      <c r="Z45" s="27"/>
    </row>
    <row r="46" spans="1:26" ht="11.25" customHeight="1" x14ac:dyDescent="0.2">
      <c r="Y46" s="40"/>
    </row>
    <row r="47" spans="1:26" x14ac:dyDescent="0.2">
      <c r="A47" s="41" t="s">
        <v>58</v>
      </c>
      <c r="B47" s="19"/>
      <c r="C47" s="19"/>
      <c r="Y47" s="40"/>
    </row>
    <row r="48" spans="1:26" x14ac:dyDescent="0.2">
      <c r="A48" s="42" t="s">
        <v>14</v>
      </c>
      <c r="B48" s="43"/>
      <c r="Y48" s="40"/>
    </row>
    <row r="49" spans="3:25" x14ac:dyDescent="0.2">
      <c r="C49" s="44" t="s">
        <v>14</v>
      </c>
    </row>
    <row r="51" spans="3:25" x14ac:dyDescent="0.2">
      <c r="Y51" s="40"/>
    </row>
    <row r="52" spans="3:25" x14ac:dyDescent="0.2">
      <c r="Y52" s="40"/>
    </row>
  </sheetData>
  <mergeCells count="56">
    <mergeCell ref="A1:Z1"/>
    <mergeCell ref="A2:Z2"/>
    <mergeCell ref="A4:Z4"/>
    <mergeCell ref="F7:G7"/>
    <mergeCell ref="I7:J7"/>
    <mergeCell ref="L7:M7"/>
    <mergeCell ref="O7:Q7"/>
    <mergeCell ref="R7:T7"/>
    <mergeCell ref="W7:X7"/>
    <mergeCell ref="Y7:Z7"/>
    <mergeCell ref="W8:X8"/>
    <mergeCell ref="Y8:Z8"/>
    <mergeCell ref="F9:G9"/>
    <mergeCell ref="I9:J9"/>
    <mergeCell ref="L9:M9"/>
    <mergeCell ref="O9:Q9"/>
    <mergeCell ref="R9:S9"/>
    <mergeCell ref="U9:V9"/>
    <mergeCell ref="W9:X9"/>
    <mergeCell ref="Y9:Z9"/>
    <mergeCell ref="F8:G8"/>
    <mergeCell ref="I8:J8"/>
    <mergeCell ref="L8:M8"/>
    <mergeCell ref="O8:Q8"/>
    <mergeCell ref="R8:T8"/>
    <mergeCell ref="U8:V8"/>
    <mergeCell ref="Y10:Z10"/>
    <mergeCell ref="F12:G12"/>
    <mergeCell ref="I12:J12"/>
    <mergeCell ref="K12:N12"/>
    <mergeCell ref="O12:Q12"/>
    <mergeCell ref="R12:T12"/>
    <mergeCell ref="W12:X12"/>
    <mergeCell ref="Y12:Z12"/>
    <mergeCell ref="F10:J10"/>
    <mergeCell ref="L10:M10"/>
    <mergeCell ref="O10:Q10"/>
    <mergeCell ref="R10:T10"/>
    <mergeCell ref="U10:V10"/>
    <mergeCell ref="W10:X10"/>
    <mergeCell ref="A16:C16"/>
    <mergeCell ref="Y13:Z13"/>
    <mergeCell ref="F14:G14"/>
    <mergeCell ref="I14:J14"/>
    <mergeCell ref="L14:M14"/>
    <mergeCell ref="O14:Q14"/>
    <mergeCell ref="R14:T14"/>
    <mergeCell ref="U14:V14"/>
    <mergeCell ref="W14:X14"/>
    <mergeCell ref="Y14:Z14"/>
    <mergeCell ref="F13:G13"/>
    <mergeCell ref="I13:J13"/>
    <mergeCell ref="K13:N13"/>
    <mergeCell ref="O13:Q13"/>
    <mergeCell ref="R13:T13"/>
    <mergeCell ref="W13:X13"/>
  </mergeCells>
  <phoneticPr fontId="1" type="noConversion"/>
  <pageMargins left="0.75" right="0.75" top="1" bottom="1" header="0.5" footer="0.5"/>
  <pageSetup scale="94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A52"/>
  <sheetViews>
    <sheetView tabSelected="1" zoomScaleNormal="100" workbookViewId="0">
      <selection activeCell="A2" sqref="A2:Z2"/>
    </sheetView>
  </sheetViews>
  <sheetFormatPr defaultRowHeight="12.75" x14ac:dyDescent="0.2"/>
  <cols>
    <col min="1" max="2" width="2.5703125" customWidth="1"/>
    <col min="3" max="3" width="10.42578125" customWidth="1"/>
    <col min="4" max="4" width="6.7109375" customWidth="1"/>
    <col min="5" max="5" width="4" customWidth="1"/>
    <col min="6" max="6" width="8.42578125" customWidth="1"/>
    <col min="7" max="7" width="4.5703125" customWidth="1"/>
    <col min="8" max="8" width="1.140625" customWidth="1"/>
    <col min="9" max="9" width="9" customWidth="1"/>
    <col min="10" max="10" width="3.7109375" customWidth="1"/>
    <col min="11" max="11" width="1.7109375" customWidth="1"/>
    <col min="12" max="12" width="8.5703125" bestFit="1" customWidth="1"/>
    <col min="13" max="13" width="3.5703125" customWidth="1"/>
    <col min="14" max="14" width="1.7109375" customWidth="1"/>
    <col min="15" max="15" width="8.5703125" bestFit="1" customWidth="1"/>
    <col min="16" max="16" width="2.28515625" customWidth="1"/>
    <col min="17" max="17" width="1.7109375" customWidth="1"/>
    <col min="18" max="18" width="8.5703125" bestFit="1" customWidth="1"/>
    <col min="19" max="19" width="2.28515625" customWidth="1"/>
    <col min="20" max="20" width="1.7109375" customWidth="1"/>
    <col min="21" max="22" width="0.28515625" hidden="1" customWidth="1"/>
    <col min="23" max="23" width="7.140625" customWidth="1"/>
    <col min="24" max="24" width="4.85546875" bestFit="1" customWidth="1"/>
    <col min="25" max="25" width="8.28515625" customWidth="1"/>
    <col min="26" max="26" width="4.42578125" customWidth="1"/>
  </cols>
  <sheetData>
    <row r="1" spans="1:27" ht="15" x14ac:dyDescent="0.25">
      <c r="A1" s="45" t="s">
        <v>0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</row>
    <row r="2" spans="1:27" x14ac:dyDescent="0.2">
      <c r="A2" s="47">
        <v>45778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</row>
    <row r="3" spans="1:27" x14ac:dyDescent="0.2">
      <c r="A3" s="2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7" x14ac:dyDescent="0.2">
      <c r="A4" s="48" t="s">
        <v>1</v>
      </c>
      <c r="B4" s="46"/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  <c r="Z4" s="46"/>
    </row>
    <row r="5" spans="1:27" x14ac:dyDescent="0.2">
      <c r="A5" s="3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7" ht="13.5" thickBot="1" x14ac:dyDescent="0.25">
      <c r="F6" s="3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7" x14ac:dyDescent="0.2">
      <c r="F7" s="49" t="s">
        <v>2</v>
      </c>
      <c r="G7" s="50"/>
      <c r="H7" s="4"/>
      <c r="I7" s="50" t="s">
        <v>3</v>
      </c>
      <c r="J7" s="51"/>
      <c r="K7" s="5"/>
      <c r="L7" s="50" t="s">
        <v>4</v>
      </c>
      <c r="M7" s="50"/>
      <c r="N7" s="6"/>
      <c r="O7" s="49" t="s">
        <v>5</v>
      </c>
      <c r="P7" s="50"/>
      <c r="Q7" s="51"/>
      <c r="R7" s="49" t="s">
        <v>6</v>
      </c>
      <c r="S7" s="50"/>
      <c r="T7" s="50"/>
      <c r="U7" s="4"/>
      <c r="V7" s="4"/>
      <c r="W7" s="49" t="s">
        <v>7</v>
      </c>
      <c r="X7" s="51"/>
      <c r="Y7" s="52" t="s">
        <v>8</v>
      </c>
      <c r="Z7" s="53"/>
    </row>
    <row r="8" spans="1:27" x14ac:dyDescent="0.2">
      <c r="F8" s="56" t="s">
        <v>9</v>
      </c>
      <c r="G8" s="58"/>
      <c r="H8" s="7"/>
      <c r="I8" s="58" t="s">
        <v>9</v>
      </c>
      <c r="J8" s="57"/>
      <c r="K8" s="8"/>
      <c r="L8" s="46" t="s">
        <v>10</v>
      </c>
      <c r="M8" s="46"/>
      <c r="N8" s="9"/>
      <c r="O8" s="54" t="s">
        <v>2</v>
      </c>
      <c r="P8" s="46"/>
      <c r="Q8" s="55"/>
      <c r="R8" s="54" t="s">
        <v>11</v>
      </c>
      <c r="S8" s="46"/>
      <c r="T8" s="46"/>
      <c r="U8" s="46"/>
      <c r="V8" s="46"/>
      <c r="W8" s="54"/>
      <c r="X8" s="55"/>
      <c r="Y8" s="54"/>
      <c r="Z8" s="55"/>
    </row>
    <row r="9" spans="1:27" x14ac:dyDescent="0.2">
      <c r="F9" s="54">
        <v>66</v>
      </c>
      <c r="G9" s="46"/>
      <c r="I9" s="46">
        <v>11435</v>
      </c>
      <c r="J9" s="55"/>
      <c r="K9" s="8"/>
      <c r="L9" s="46" t="s">
        <v>12</v>
      </c>
      <c r="M9" s="46"/>
      <c r="N9" s="9"/>
      <c r="O9" s="54" t="s">
        <v>13</v>
      </c>
      <c r="P9" s="46"/>
      <c r="Q9" s="55"/>
      <c r="R9" s="54" t="s">
        <v>14</v>
      </c>
      <c r="S9" s="46"/>
      <c r="U9" s="46" t="s">
        <v>8</v>
      </c>
      <c r="V9" s="46"/>
      <c r="W9" s="54" t="s">
        <v>14</v>
      </c>
      <c r="X9" s="55"/>
      <c r="Y9" s="56" t="s">
        <v>14</v>
      </c>
      <c r="Z9" s="57"/>
    </row>
    <row r="10" spans="1:27" x14ac:dyDescent="0.2">
      <c r="A10" s="11"/>
      <c r="B10" s="11"/>
      <c r="C10" s="11"/>
      <c r="D10" s="11"/>
      <c r="E10" s="12"/>
      <c r="F10" s="59" t="s">
        <v>15</v>
      </c>
      <c r="G10" s="67"/>
      <c r="H10" s="67"/>
      <c r="I10" s="67"/>
      <c r="J10" s="60"/>
      <c r="K10" s="13"/>
      <c r="L10" s="67" t="s">
        <v>16</v>
      </c>
      <c r="M10" s="67"/>
      <c r="N10" s="12"/>
      <c r="O10" s="59" t="s">
        <v>16</v>
      </c>
      <c r="P10" s="67"/>
      <c r="Q10" s="60"/>
      <c r="R10" s="59" t="s">
        <v>16</v>
      </c>
      <c r="S10" s="67"/>
      <c r="T10" s="67"/>
      <c r="U10" s="67" t="s">
        <v>16</v>
      </c>
      <c r="V10" s="67"/>
      <c r="W10" s="59" t="s">
        <v>16</v>
      </c>
      <c r="X10" s="60"/>
      <c r="Y10" s="59" t="s">
        <v>16</v>
      </c>
      <c r="Z10" s="60"/>
    </row>
    <row r="11" spans="1:27" x14ac:dyDescent="0.2">
      <c r="F11" s="8"/>
      <c r="J11" s="9"/>
      <c r="O11" s="8"/>
      <c r="Q11" s="9"/>
      <c r="W11" s="8"/>
      <c r="X11" s="9"/>
      <c r="Y11" s="8"/>
      <c r="Z11" s="10"/>
    </row>
    <row r="12" spans="1:27" x14ac:dyDescent="0.2">
      <c r="A12" s="14" t="s">
        <v>17</v>
      </c>
      <c r="B12" s="14"/>
      <c r="C12" s="14"/>
      <c r="D12" s="14"/>
      <c r="E12" s="15"/>
      <c r="F12" s="61">
        <f>('[5]Pipeline Data'!F7)-1</f>
        <v>45777</v>
      </c>
      <c r="G12" s="62"/>
      <c r="I12" s="62">
        <f>('[5]Pipeline Data'!F7)-1</f>
        <v>45777</v>
      </c>
      <c r="J12" s="63"/>
      <c r="K12" s="64">
        <f>('[5]Pipeline Data'!F7)-1</f>
        <v>45777</v>
      </c>
      <c r="L12" s="65"/>
      <c r="M12" s="65"/>
      <c r="N12" s="66"/>
      <c r="O12" s="64">
        <f>('[5]Pipeline Data'!F7)-1</f>
        <v>45777</v>
      </c>
      <c r="P12" s="65"/>
      <c r="Q12" s="66"/>
      <c r="R12" s="64">
        <f>('[5]Pipeline Data'!F7)-1</f>
        <v>45777</v>
      </c>
      <c r="S12" s="65"/>
      <c r="T12" s="66"/>
      <c r="U12" s="16" t="s">
        <v>14</v>
      </c>
      <c r="V12" s="16" t="s">
        <v>14</v>
      </c>
      <c r="W12" s="65">
        <f>K12</f>
        <v>45777</v>
      </c>
      <c r="X12" s="66"/>
      <c r="Y12" s="64">
        <f>('[5]Pipeline Data'!F7)-1</f>
        <v>45777</v>
      </c>
      <c r="Z12" s="66"/>
      <c r="AA12" s="17"/>
    </row>
    <row r="13" spans="1:27" x14ac:dyDescent="0.2">
      <c r="F13" s="54" t="s">
        <v>18</v>
      </c>
      <c r="G13" s="46"/>
      <c r="I13" s="46" t="s">
        <v>19</v>
      </c>
      <c r="J13" s="55"/>
      <c r="K13" s="56" t="s">
        <v>19</v>
      </c>
      <c r="L13" s="58"/>
      <c r="M13" s="58"/>
      <c r="N13" s="57"/>
      <c r="O13" s="56" t="s">
        <v>19</v>
      </c>
      <c r="P13" s="58"/>
      <c r="Q13" s="57"/>
      <c r="R13" s="56" t="s">
        <v>19</v>
      </c>
      <c r="S13" s="58"/>
      <c r="T13" s="58"/>
      <c r="W13" s="56" t="s">
        <v>19</v>
      </c>
      <c r="X13" s="57"/>
      <c r="Y13" s="56" t="s">
        <v>19</v>
      </c>
      <c r="Z13" s="57"/>
    </row>
    <row r="14" spans="1:27" x14ac:dyDescent="0.2">
      <c r="A14" t="s">
        <v>20</v>
      </c>
      <c r="F14" s="54" t="s">
        <v>21</v>
      </c>
      <c r="G14" s="46"/>
      <c r="I14" s="46" t="s">
        <v>21</v>
      </c>
      <c r="J14" s="55"/>
      <c r="L14" s="46" t="s">
        <v>21</v>
      </c>
      <c r="M14" s="46"/>
      <c r="O14" s="54" t="s">
        <v>21</v>
      </c>
      <c r="P14" s="46"/>
      <c r="Q14" s="55"/>
      <c r="R14" s="54" t="s">
        <v>21</v>
      </c>
      <c r="S14" s="46"/>
      <c r="T14" s="46"/>
      <c r="U14" s="46" t="s">
        <v>21</v>
      </c>
      <c r="V14" s="46"/>
      <c r="W14" s="54" t="s">
        <v>21</v>
      </c>
      <c r="X14" s="55"/>
      <c r="Y14" s="54" t="s">
        <v>21</v>
      </c>
      <c r="Z14" s="55"/>
    </row>
    <row r="15" spans="1:27" x14ac:dyDescent="0.2">
      <c r="F15" s="8"/>
      <c r="J15" s="9"/>
      <c r="O15" s="8"/>
      <c r="Q15" s="9"/>
      <c r="W15" s="8"/>
      <c r="X15" s="9"/>
      <c r="Y15" s="8"/>
      <c r="Z15" s="9"/>
    </row>
    <row r="16" spans="1:27" x14ac:dyDescent="0.2">
      <c r="A16" s="68" t="s">
        <v>22</v>
      </c>
      <c r="B16" s="68"/>
      <c r="C16" s="68"/>
      <c r="D16" t="s">
        <v>23</v>
      </c>
      <c r="F16" s="18">
        <f>'[5]Pipeline Data'!P13</f>
        <v>1.4450266666666667</v>
      </c>
      <c r="G16" s="19" t="s">
        <v>24</v>
      </c>
      <c r="I16" s="20">
        <f>'[5]Pipeline Data'!S13</f>
        <v>0.89094333333333331</v>
      </c>
      <c r="J16" s="21" t="s">
        <v>24</v>
      </c>
      <c r="L16" s="20">
        <f>'[5]Pipeline Data'!M13</f>
        <v>0.38233333333333336</v>
      </c>
      <c r="M16" s="19" t="s">
        <v>24</v>
      </c>
      <c r="O16" s="18">
        <f>'[5]Pipeline Data'!Y13</f>
        <v>2.2164333333333328</v>
      </c>
      <c r="P16" s="19" t="s">
        <v>24</v>
      </c>
      <c r="Q16" s="9"/>
      <c r="R16" s="20">
        <f>'[5]Pipeline Data'!V13</f>
        <v>2.8697758620689657</v>
      </c>
      <c r="S16" s="19" t="s">
        <v>24</v>
      </c>
      <c r="U16" s="20">
        <v>1.4158599999999999</v>
      </c>
      <c r="V16" s="19" t="s">
        <v>24</v>
      </c>
      <c r="W16" s="18">
        <f>'[5]Pipeline Data'!G13</f>
        <v>1.0034000000000001</v>
      </c>
      <c r="X16" s="21" t="s">
        <v>24</v>
      </c>
      <c r="Y16" s="18">
        <f>'[5]Pipeline Data'!J13</f>
        <v>0.96928333333333339</v>
      </c>
      <c r="Z16" s="21" t="s">
        <v>24</v>
      </c>
    </row>
    <row r="17" spans="1:26" ht="13.5" customHeight="1" x14ac:dyDescent="0.2">
      <c r="A17" t="s">
        <v>25</v>
      </c>
      <c r="D17" t="s">
        <v>26</v>
      </c>
      <c r="F17" s="18">
        <f>'[5]Pipeline Data'!P14</f>
        <v>1.0141733333333334</v>
      </c>
      <c r="I17" s="20">
        <f>'[5]Pipeline Data'!S14</f>
        <v>1.0383333333333333</v>
      </c>
      <c r="J17" s="9"/>
      <c r="L17" s="20">
        <f>'[5]Pipeline Data'!M14</f>
        <v>0.53733333333333333</v>
      </c>
      <c r="O17" s="18">
        <f>'[5]Pipeline Data'!Y14</f>
        <v>0.46113333333333345</v>
      </c>
      <c r="Q17" s="9"/>
      <c r="R17" s="20">
        <f>'[5]Pipeline Data'!V14</f>
        <v>1.0487103448275863</v>
      </c>
      <c r="U17" s="20">
        <v>0.95437700000000003</v>
      </c>
      <c r="W17" s="18">
        <f>'[5]Pipeline Data'!G14</f>
        <v>0.45100000000000001</v>
      </c>
      <c r="X17" s="9"/>
      <c r="Y17" s="18">
        <f>'[5]Pipeline Data'!J14</f>
        <v>0.7209266666666666</v>
      </c>
      <c r="Z17" s="9"/>
    </row>
    <row r="18" spans="1:26" x14ac:dyDescent="0.2">
      <c r="A18" t="s">
        <v>27</v>
      </c>
      <c r="D18" t="s">
        <v>28</v>
      </c>
      <c r="F18" s="18">
        <f>'[5]Pipeline Data'!P15</f>
        <v>88.965316666666681</v>
      </c>
      <c r="I18" s="20">
        <f>'[5]Pipeline Data'!S15</f>
        <v>92.605433333333323</v>
      </c>
      <c r="J18" s="9"/>
      <c r="L18" s="20">
        <f>'[5]Pipeline Data'!M15</f>
        <v>91.850000000000009</v>
      </c>
      <c r="O18" s="18">
        <f>'[5]Pipeline Data'!Y15</f>
        <v>92.292529999999999</v>
      </c>
      <c r="Q18" s="9"/>
      <c r="R18" s="20">
        <f>'[5]Pipeline Data'!V15</f>
        <v>83.279696599999994</v>
      </c>
      <c r="U18" s="20">
        <v>93.925799999999995</v>
      </c>
      <c r="W18" s="18">
        <f>'[5]Pipeline Data'!G15</f>
        <v>92.743399999999994</v>
      </c>
      <c r="X18" s="9"/>
      <c r="Y18" s="18">
        <f>'[5]Pipeline Data'!J15</f>
        <v>92.148629999999997</v>
      </c>
      <c r="Z18" s="9"/>
    </row>
    <row r="19" spans="1:26" x14ac:dyDescent="0.2">
      <c r="A19" t="s">
        <v>29</v>
      </c>
      <c r="D19" t="s">
        <v>30</v>
      </c>
      <c r="F19" s="18">
        <f>'[5]Pipeline Data'!P16</f>
        <v>7.860596666666666</v>
      </c>
      <c r="I19" s="20">
        <f>'[5]Pipeline Data'!S16</f>
        <v>5.0980500000000006</v>
      </c>
      <c r="J19" s="9"/>
      <c r="L19" s="20">
        <f>'[5]Pipeline Data'!M16</f>
        <v>6.8383333333333338</v>
      </c>
      <c r="O19" s="18">
        <f>'[5]Pipeline Data'!Y16</f>
        <v>4.6299000000000001</v>
      </c>
      <c r="Q19" s="9"/>
      <c r="R19" s="20">
        <f>'[5]Pipeline Data'!V16</f>
        <v>12.00494827586207</v>
      </c>
      <c r="U19" s="20">
        <v>2.9041999999999999</v>
      </c>
      <c r="W19" s="18">
        <f>'[5]Pipeline Data'!G16</f>
        <v>5.6097000000000001</v>
      </c>
      <c r="X19" s="9"/>
      <c r="Y19" s="18">
        <f>'[5]Pipeline Data'!J16</f>
        <v>5.5150233333333318</v>
      </c>
      <c r="Z19" s="9"/>
    </row>
    <row r="20" spans="1:26" x14ac:dyDescent="0.2">
      <c r="A20" t="s">
        <v>31</v>
      </c>
      <c r="D20" t="s">
        <v>32</v>
      </c>
      <c r="F20" s="18">
        <f>'[5]Pipeline Data'!P17</f>
        <v>0.62558666666666674</v>
      </c>
      <c r="I20" s="20">
        <f>'[5]Pipeline Data'!S17</f>
        <v>0.28498666666666667</v>
      </c>
      <c r="J20" s="9"/>
      <c r="L20" s="20">
        <f>'[5]Pipeline Data'!M17</f>
        <v>0.26866666666666661</v>
      </c>
      <c r="O20" s="18">
        <f>'[5]Pipeline Data'!Y17</f>
        <v>0.3318666666666667</v>
      </c>
      <c r="Q20" s="9"/>
      <c r="R20" s="20">
        <f>'[5]Pipeline Data'!V17</f>
        <v>0.73763793103448261</v>
      </c>
      <c r="U20" s="20">
        <v>0.56200000000000006</v>
      </c>
      <c r="W20" s="18">
        <f>'[5]Pipeline Data'!G17</f>
        <v>0.17219999999999999</v>
      </c>
      <c r="X20" s="9"/>
      <c r="Y20" s="18">
        <f>'[5]Pipeline Data'!J17</f>
        <v>0.52602000000000004</v>
      </c>
      <c r="Z20" s="9"/>
    </row>
    <row r="21" spans="1:26" x14ac:dyDescent="0.2">
      <c r="A21" t="s">
        <v>33</v>
      </c>
      <c r="D21" t="s">
        <v>34</v>
      </c>
      <c r="F21" s="18">
        <f>'[5]Pipeline Data'!P18</f>
        <v>2.650333333333333E-2</v>
      </c>
      <c r="I21" s="20">
        <f>'[5]Pipeline Data'!S18</f>
        <v>2.492999999999999E-2</v>
      </c>
      <c r="J21" s="9"/>
      <c r="L21" s="20">
        <f>'[5]Pipeline Data'!M18</f>
        <v>3.3333333333333347E-2</v>
      </c>
      <c r="O21" s="18">
        <f>'[5]Pipeline Data'!Y18</f>
        <v>1.6666666666666677E-2</v>
      </c>
      <c r="Q21" s="9"/>
      <c r="R21" s="20">
        <f>'[5]Pipeline Data'!V18</f>
        <v>1.7817241379310348E-2</v>
      </c>
      <c r="U21" s="20">
        <v>6.8000000000000005E-2</v>
      </c>
      <c r="W21" s="18">
        <f>'[5]Pipeline Data'!G18</f>
        <v>3.2000000000000002E-3</v>
      </c>
      <c r="X21" s="9"/>
      <c r="Y21" s="18">
        <f>'[5]Pipeline Data'!J18</f>
        <v>3.284999999999999E-2</v>
      </c>
      <c r="Z21" s="9"/>
    </row>
    <row r="22" spans="1:26" x14ac:dyDescent="0.2">
      <c r="A22" t="s">
        <v>35</v>
      </c>
      <c r="D22" t="s">
        <v>34</v>
      </c>
      <c r="F22" s="18">
        <f>'[5]Pipeline Data'!P19</f>
        <v>4.9216666666666666E-2</v>
      </c>
      <c r="I22" s="20">
        <f>'[5]Pipeline Data'!S19</f>
        <v>3.3493333333333333E-2</v>
      </c>
      <c r="J22" s="9"/>
      <c r="L22" s="20">
        <f>'[5]Pipeline Data'!M19</f>
        <v>4.3666666666666694E-2</v>
      </c>
      <c r="O22" s="18">
        <f>'[5]Pipeline Data'!Y19</f>
        <v>3.5966666666666681E-2</v>
      </c>
      <c r="Q22" s="9"/>
      <c r="R22" s="20">
        <f>'[5]Pipeline Data'!V19</f>
        <v>3.3589655172413795E-2</v>
      </c>
      <c r="U22" s="20">
        <v>9.35E-2</v>
      </c>
      <c r="W22" s="18">
        <f>'[5]Pipeline Data'!G19</f>
        <v>3.0999999999999999E-3</v>
      </c>
      <c r="X22" s="9"/>
      <c r="Y22" s="18">
        <f>'[5]Pipeline Data'!J19</f>
        <v>5.225666666666666E-2</v>
      </c>
      <c r="Z22" s="9"/>
    </row>
    <row r="23" spans="1:26" x14ac:dyDescent="0.2">
      <c r="A23" t="s">
        <v>36</v>
      </c>
      <c r="D23" t="s">
        <v>37</v>
      </c>
      <c r="F23" s="18">
        <f>'[5]Pipeline Data'!P20</f>
        <v>5.1299999999999991E-3</v>
      </c>
      <c r="I23" s="20">
        <f>'[5]Pipeline Data'!S20</f>
        <v>7.7633333333333339E-3</v>
      </c>
      <c r="J23" s="9"/>
      <c r="L23" s="20">
        <f>'[5]Pipeline Data'!M20</f>
        <v>1.0666666666666673E-2</v>
      </c>
      <c r="O23" s="18">
        <f>'[5]Pipeline Data'!Y20</f>
        <v>6.0333333333333359E-3</v>
      </c>
      <c r="Q23" s="9"/>
      <c r="R23" s="20">
        <f>'[5]Pipeline Data'!V20</f>
        <v>1.8068965517241381E-3</v>
      </c>
      <c r="U23" s="20">
        <v>2.47E-2</v>
      </c>
      <c r="W23" s="18">
        <f>'[5]Pipeline Data'!G20</f>
        <v>0</v>
      </c>
      <c r="X23" s="9"/>
      <c r="Y23" s="18">
        <f>'[5]Pipeline Data'!J20</f>
        <v>1.0553333333333329E-2</v>
      </c>
      <c r="Z23" s="9"/>
    </row>
    <row r="24" spans="1:26" x14ac:dyDescent="0.2">
      <c r="A24" t="s">
        <v>38</v>
      </c>
      <c r="D24" t="s">
        <v>37</v>
      </c>
      <c r="F24" s="18">
        <f>'[5]Pipeline Data'!P21</f>
        <v>5.2266666666666677E-3</v>
      </c>
      <c r="I24" s="20">
        <f>'[5]Pipeline Data'!S21</f>
        <v>5.8166666666666653E-3</v>
      </c>
      <c r="J24" s="9"/>
      <c r="L24" s="20">
        <f>'[5]Pipeline Data'!M21</f>
        <v>3.5666666666666666E-2</v>
      </c>
      <c r="O24" s="18">
        <f>'[5]Pipeline Data'!Y21</f>
        <v>7.6666666666666706E-3</v>
      </c>
      <c r="Q24" s="9"/>
      <c r="R24" s="20">
        <f>'[5]Pipeline Data'!V21</f>
        <v>1.7655172413793107E-3</v>
      </c>
      <c r="U24" s="20">
        <v>2.0400000000000001E-2</v>
      </c>
      <c r="W24" s="18">
        <f>'[5]Pipeline Data'!G21</f>
        <v>0</v>
      </c>
      <c r="X24" s="9"/>
      <c r="Y24" s="18">
        <f>'[5]Pipeline Data'!J21</f>
        <v>7.9566666666666674E-3</v>
      </c>
      <c r="Z24" s="9"/>
    </row>
    <row r="25" spans="1:26" x14ac:dyDescent="0.2">
      <c r="A25" t="s">
        <v>39</v>
      </c>
      <c r="D25" t="s">
        <v>40</v>
      </c>
      <c r="F25" s="18">
        <f>'[5]Pipeline Data'!P22</f>
        <v>3.2233333333333333E-3</v>
      </c>
      <c r="I25" s="20">
        <f>'[5]Pipeline Data'!S22</f>
        <v>1.0223333333333331E-2</v>
      </c>
      <c r="J25" s="9"/>
      <c r="L25" s="20">
        <f>'[5]Pipeline Data'!M22</f>
        <v>0</v>
      </c>
      <c r="O25" s="18">
        <f>'[5]Pipeline Data'!Y22</f>
        <v>0</v>
      </c>
      <c r="Q25" s="9"/>
      <c r="R25" s="20">
        <f>'[5]Pipeline Data'!V22</f>
        <v>1.3103448275862068E-4</v>
      </c>
      <c r="U25" s="20">
        <v>3.0349999999999999E-2</v>
      </c>
      <c r="W25" s="18">
        <f>'[5]Pipeline Data'!G22</f>
        <v>0</v>
      </c>
      <c r="X25" s="9"/>
      <c r="Y25" s="18">
        <f>'[5]Pipeline Data'!J22</f>
        <v>1.663333333333333E-2</v>
      </c>
      <c r="Z25" s="9"/>
    </row>
    <row r="26" spans="1:26" x14ac:dyDescent="0.2">
      <c r="A26" s="14" t="s">
        <v>41</v>
      </c>
      <c r="B26" s="14"/>
      <c r="C26" s="14"/>
      <c r="D26" t="s">
        <v>42</v>
      </c>
      <c r="F26" s="18">
        <f>'[5]Pipeline Data'!P23</f>
        <v>0</v>
      </c>
      <c r="I26" s="20">
        <f>'[5]Pipeline Data'!S23</f>
        <v>0</v>
      </c>
      <c r="J26" s="9"/>
      <c r="L26" s="20">
        <f>'[5]Pipeline Data'!M23</f>
        <v>0</v>
      </c>
      <c r="O26" s="18">
        <f>'[5]Pipeline Data'!Y23</f>
        <v>0</v>
      </c>
      <c r="Q26" s="9"/>
      <c r="R26" s="20">
        <f>'[5]Pipeline Data'!V23</f>
        <v>0</v>
      </c>
      <c r="U26" s="20">
        <v>0</v>
      </c>
      <c r="W26" s="18">
        <f>'[5]Pipeline Data'!G23</f>
        <v>1.4E-2</v>
      </c>
      <c r="X26" s="9"/>
      <c r="Y26" s="18">
        <f>'[5]Pipeline Data'!J23</f>
        <v>0</v>
      </c>
      <c r="Z26" s="9"/>
    </row>
    <row r="27" spans="1:26" x14ac:dyDescent="0.2">
      <c r="A27" t="s">
        <v>43</v>
      </c>
      <c r="D27" t="s">
        <v>44</v>
      </c>
      <c r="F27" s="18">
        <f>'[5]Pipeline Data'!P24</f>
        <v>0</v>
      </c>
      <c r="I27" s="20">
        <f>'[5]Pipeline Data'!S24</f>
        <v>0</v>
      </c>
      <c r="J27" s="9"/>
      <c r="L27" s="20">
        <f>'[5]Pipeline Data'!M24</f>
        <v>0</v>
      </c>
      <c r="O27" s="18">
        <f>'[5]Pipeline Data'!Y24</f>
        <v>0</v>
      </c>
      <c r="Q27" s="9"/>
      <c r="R27" s="20">
        <f>'[5]Pipeline Data'!V24</f>
        <v>0</v>
      </c>
      <c r="U27" s="20">
        <v>0</v>
      </c>
      <c r="W27" s="18">
        <f>'[5]Pipeline Data'!G24</f>
        <v>0</v>
      </c>
      <c r="X27" s="9"/>
      <c r="Y27" s="18">
        <f>'[5]Pipeline Data'!J24</f>
        <v>0</v>
      </c>
      <c r="Z27" s="9"/>
    </row>
    <row r="28" spans="1:26" x14ac:dyDescent="0.2">
      <c r="A28" t="s">
        <v>45</v>
      </c>
      <c r="D28" t="s">
        <v>46</v>
      </c>
      <c r="F28" s="18">
        <f>'[5]Pipeline Data'!P25</f>
        <v>0</v>
      </c>
      <c r="I28" s="20">
        <f>'[5]Pipeline Data'!S25</f>
        <v>0</v>
      </c>
      <c r="J28" s="9"/>
      <c r="L28" s="20">
        <f>'[5]Pipeline Data'!M25</f>
        <v>0</v>
      </c>
      <c r="O28" s="18">
        <f>'[5]Pipeline Data'!Y25</f>
        <v>0</v>
      </c>
      <c r="Q28" s="9"/>
      <c r="R28" s="20">
        <f>'[5]Pipeline Data'!V25</f>
        <v>0</v>
      </c>
      <c r="U28" s="20">
        <v>0</v>
      </c>
      <c r="W28" s="18">
        <f>'[5]Pipeline Data'!G25</f>
        <v>0</v>
      </c>
      <c r="X28" s="9"/>
      <c r="Y28" s="18">
        <f>'[5]Pipeline Data'!J25</f>
        <v>0</v>
      </c>
      <c r="Z28" s="9"/>
    </row>
    <row r="29" spans="1:26" x14ac:dyDescent="0.2">
      <c r="A29" t="s">
        <v>47</v>
      </c>
      <c r="D29" t="s">
        <v>48</v>
      </c>
      <c r="F29" s="22">
        <f>'[5]Pipeline Data'!P26</f>
        <v>0</v>
      </c>
      <c r="I29" s="23">
        <f>'[5]Pipeline Data'!S26</f>
        <v>0</v>
      </c>
      <c r="J29" s="9"/>
      <c r="L29" s="23">
        <f>'[5]Pipeline Data'!M26</f>
        <v>0</v>
      </c>
      <c r="O29" s="22">
        <f>'[5]Pipeline Data'!Y26</f>
        <v>0</v>
      </c>
      <c r="Q29" s="9"/>
      <c r="R29" s="23">
        <f>'[5]Pipeline Data'!V26</f>
        <v>0</v>
      </c>
      <c r="U29" s="23">
        <v>0</v>
      </c>
      <c r="W29" s="22">
        <f>'[5]Pipeline Data'!G26</f>
        <v>0</v>
      </c>
      <c r="X29" s="9"/>
      <c r="Y29" s="22">
        <f>'[5]Pipeline Data'!J26</f>
        <v>0</v>
      </c>
      <c r="Z29" s="9"/>
    </row>
    <row r="30" spans="1:26" x14ac:dyDescent="0.2">
      <c r="F30" s="8"/>
      <c r="J30" s="9"/>
      <c r="O30" s="8"/>
      <c r="Q30" s="9"/>
      <c r="W30" s="8"/>
      <c r="X30" s="9"/>
      <c r="Y30" s="8"/>
      <c r="Z30" s="9"/>
    </row>
    <row r="31" spans="1:26" ht="13.5" thickBot="1" x14ac:dyDescent="0.25">
      <c r="F31" s="24">
        <f>SUM(F16:F29)</f>
        <v>100.00000000000001</v>
      </c>
      <c r="G31" s="25" t="s">
        <v>24</v>
      </c>
      <c r="H31" s="25"/>
      <c r="I31" s="26">
        <f>SUM(I16:I29)</f>
        <v>99.999973333333315</v>
      </c>
      <c r="J31" s="27" t="s">
        <v>24</v>
      </c>
      <c r="K31" s="25"/>
      <c r="L31" s="26">
        <f>SUM(L16:L29)</f>
        <v>100.00000000000001</v>
      </c>
      <c r="M31" s="25" t="s">
        <v>24</v>
      </c>
      <c r="N31" s="25"/>
      <c r="O31" s="24">
        <f>SUM(O16:O29)</f>
        <v>99.998196666666672</v>
      </c>
      <c r="P31" s="25" t="s">
        <v>24</v>
      </c>
      <c r="Q31" s="27"/>
      <c r="R31" s="26">
        <f>SUM(R16:R29)</f>
        <v>99.995879358620684</v>
      </c>
      <c r="S31" s="25" t="s">
        <v>24</v>
      </c>
      <c r="T31" s="25"/>
      <c r="U31" s="26">
        <f>ROUND(U16,2)+ROUND(U17,2)+ROUND(U18,2)+ROUND(U19,2)+ROUND(U20,2)+ROUND(U21,2)+ROUND(U22,2)+ROUND(U23,2)+ROUND(U24,2)+ROUND(U25,2)+ROUND(U26,2)+ROUND(U27,2)+ROUND(U28,2)+ROUND(U29,2)</f>
        <v>99.990000000000009</v>
      </c>
      <c r="V31" s="25" t="s">
        <v>24</v>
      </c>
      <c r="W31" s="24">
        <f>SUM(W16:W29)</f>
        <v>100.00000000000001</v>
      </c>
      <c r="X31" s="27" t="s">
        <v>24</v>
      </c>
      <c r="Y31" s="24">
        <f>SUM(Y16:Y29)</f>
        <v>100.00013333333332</v>
      </c>
      <c r="Z31" s="27" t="s">
        <v>24</v>
      </c>
    </row>
    <row r="34" spans="1:26" x14ac:dyDescent="0.2">
      <c r="A34" t="s">
        <v>49</v>
      </c>
      <c r="C34" t="s">
        <v>50</v>
      </c>
    </row>
    <row r="35" spans="1:26" x14ac:dyDescent="0.2">
      <c r="C35" t="s">
        <v>51</v>
      </c>
    </row>
    <row r="37" spans="1:26" x14ac:dyDescent="0.2">
      <c r="A37" s="28" t="s">
        <v>52</v>
      </c>
      <c r="B37" s="28"/>
    </row>
    <row r="38" spans="1:26" ht="13.5" thickBot="1" x14ac:dyDescent="0.25">
      <c r="L38" s="29"/>
    </row>
    <row r="39" spans="1:26" x14ac:dyDescent="0.2">
      <c r="C39" t="s">
        <v>53</v>
      </c>
      <c r="F39" s="30">
        <f>'[5]Pipeline Data'!P9</f>
        <v>1061.4173000000001</v>
      </c>
      <c r="G39" s="4"/>
      <c r="H39" s="4"/>
      <c r="I39" s="31">
        <f>'[5]Pipeline Data'!S9</f>
        <v>1040.3846000000003</v>
      </c>
      <c r="J39" s="6"/>
      <c r="K39" s="4"/>
      <c r="L39" s="31">
        <f>'[5]Pipeline Data'!M9</f>
        <v>1064.0083333333332</v>
      </c>
      <c r="M39" s="4"/>
      <c r="N39" s="4"/>
      <c r="O39" s="30">
        <f>'[5]Pipeline Data'!Y9</f>
        <v>1029.7182000000003</v>
      </c>
      <c r="P39" s="4"/>
      <c r="Q39" s="6"/>
      <c r="R39" s="31">
        <f>'[5]Pipeline Data'!V9</f>
        <v>1078.1206896551723</v>
      </c>
      <c r="S39" s="4"/>
      <c r="T39" s="4"/>
      <c r="U39" s="31">
        <v>1027.43</v>
      </c>
      <c r="V39" s="4"/>
      <c r="W39" s="30">
        <f>'[5]Pipeline Data'!G9</f>
        <v>1045.3050000000001</v>
      </c>
      <c r="X39" s="6"/>
      <c r="Y39" s="31">
        <f>'[5]Pipeline Data'!J9</f>
        <v>1050.7033333333334</v>
      </c>
      <c r="Z39" s="6"/>
    </row>
    <row r="40" spans="1:26" x14ac:dyDescent="0.2">
      <c r="C40" t="s">
        <v>54</v>
      </c>
      <c r="F40" s="32">
        <f>[5]HeatingValue!N26</f>
        <v>1059.3699999999999</v>
      </c>
      <c r="I40" s="33">
        <f>[5]HeatingValue!Q26</f>
        <v>1037.93</v>
      </c>
      <c r="J40" s="9"/>
      <c r="L40" s="33">
        <f>[5]HeatingValue!T26</f>
        <v>1062.23</v>
      </c>
      <c r="O40" s="32">
        <f>[5]HeatingValue!Z26</f>
        <v>1027.47</v>
      </c>
      <c r="Q40" s="9"/>
      <c r="R40" s="32">
        <f>[5]HeatingValue!W26</f>
        <v>1076.18</v>
      </c>
      <c r="U40" s="34">
        <v>1024.7</v>
      </c>
      <c r="W40" s="32">
        <f>[5]HeatingValue!K26</f>
        <v>1042.6099999999999</v>
      </c>
      <c r="X40" s="9"/>
      <c r="Y40" s="32">
        <f>[5]HeatingValue!E26</f>
        <v>1048.49</v>
      </c>
      <c r="Z40" s="9"/>
    </row>
    <row r="41" spans="1:26" x14ac:dyDescent="0.2">
      <c r="F41" s="8"/>
      <c r="J41" s="9"/>
      <c r="O41" s="8"/>
      <c r="Q41" s="9"/>
      <c r="W41" s="8"/>
      <c r="X41" s="9"/>
      <c r="Z41" s="9"/>
    </row>
    <row r="42" spans="1:26" x14ac:dyDescent="0.2">
      <c r="A42" s="28" t="s">
        <v>55</v>
      </c>
      <c r="B42" s="28"/>
      <c r="F42" s="8"/>
      <c r="J42" s="9"/>
      <c r="O42" s="8"/>
      <c r="Q42" s="9"/>
      <c r="W42" s="8"/>
      <c r="X42" s="9"/>
      <c r="Z42" s="9"/>
    </row>
    <row r="43" spans="1:26" ht="9" customHeight="1" x14ac:dyDescent="0.2">
      <c r="F43" s="8"/>
      <c r="J43" s="9"/>
      <c r="O43" s="8"/>
      <c r="Q43" s="9"/>
      <c r="W43" s="8"/>
      <c r="X43" s="9"/>
      <c r="Z43" s="9"/>
    </row>
    <row r="44" spans="1:26" x14ac:dyDescent="0.2">
      <c r="C44" t="s">
        <v>56</v>
      </c>
      <c r="F44" s="35">
        <f>'[5]Pipeline Data'!P11</f>
        <v>0.61641999999999986</v>
      </c>
      <c r="G44" s="36"/>
      <c r="H44" s="36"/>
      <c r="I44" s="36">
        <f>'[5]Pipeline Data'!S11</f>
        <v>0.59755000000000003</v>
      </c>
      <c r="J44" s="37"/>
      <c r="K44" s="36"/>
      <c r="L44" s="36">
        <f>'[5]Pipeline Data'!M11</f>
        <v>0.59999999999999987</v>
      </c>
      <c r="M44" s="36"/>
      <c r="N44" s="36"/>
      <c r="O44" s="35">
        <f>'[5]Pipeline Data'!Y11</f>
        <v>0.59550000000000003</v>
      </c>
      <c r="P44" s="36"/>
      <c r="Q44" s="37"/>
      <c r="R44" s="36">
        <f>'[5]Pipeline Data'!V11</f>
        <v>0.64270000000000016</v>
      </c>
      <c r="S44" s="36"/>
      <c r="T44" s="36"/>
      <c r="U44" s="36">
        <v>0.95437700000000003</v>
      </c>
      <c r="V44" s="36"/>
      <c r="W44" s="35">
        <f>'[5]Pipeline Data'!G11</f>
        <v>0.59240000000000004</v>
      </c>
      <c r="X44" s="9"/>
      <c r="Y44" s="36">
        <f>'[5]Pipeline Data'!J11</f>
        <v>0.59985999999999995</v>
      </c>
      <c r="Z44" s="9"/>
    </row>
    <row r="45" spans="1:26" ht="13.5" thickBot="1" x14ac:dyDescent="0.25">
      <c r="C45" t="s">
        <v>57</v>
      </c>
      <c r="F45" s="38">
        <f>[5]SpecGravity!I25</f>
        <v>0.61514999999999997</v>
      </c>
      <c r="G45" s="25"/>
      <c r="H45" s="25"/>
      <c r="I45" s="39">
        <f>[5]SpecGravity!L25</f>
        <v>0.59607200000000005</v>
      </c>
      <c r="J45" s="27"/>
      <c r="K45" s="25"/>
      <c r="L45" s="39">
        <f>[5]SpecGravity!O25</f>
        <v>0.59809500000000004</v>
      </c>
      <c r="M45" s="25"/>
      <c r="N45" s="25"/>
      <c r="O45" s="38">
        <f>[5]SpecGravity!U25</f>
        <v>0.59413499999999997</v>
      </c>
      <c r="P45" s="25"/>
      <c r="Q45" s="27"/>
      <c r="R45" s="39">
        <f>[5]SpecGravity!R25</f>
        <v>0.64151999999999998</v>
      </c>
      <c r="S45" s="25"/>
      <c r="T45" s="25"/>
      <c r="U45" s="39">
        <v>0.591866</v>
      </c>
      <c r="V45" s="25"/>
      <c r="W45" s="38">
        <f>[5]SpecGravity!G25</f>
        <v>0.59072799999999992</v>
      </c>
      <c r="X45" s="27"/>
      <c r="Y45" s="39">
        <f>[5]SpecGravity!E25</f>
        <v>0.598499</v>
      </c>
      <c r="Z45" s="27"/>
    </row>
    <row r="46" spans="1:26" ht="11.25" customHeight="1" x14ac:dyDescent="0.2">
      <c r="Y46" s="40"/>
    </row>
    <row r="47" spans="1:26" x14ac:dyDescent="0.2">
      <c r="A47" s="41" t="s">
        <v>58</v>
      </c>
      <c r="B47" s="19"/>
      <c r="C47" s="19"/>
      <c r="Y47" s="40"/>
    </row>
    <row r="48" spans="1:26" x14ac:dyDescent="0.2">
      <c r="A48" s="42" t="s">
        <v>14</v>
      </c>
      <c r="B48" s="43"/>
      <c r="Y48" s="40"/>
    </row>
    <row r="49" spans="3:25" x14ac:dyDescent="0.2">
      <c r="C49" s="44" t="s">
        <v>14</v>
      </c>
    </row>
    <row r="51" spans="3:25" x14ac:dyDescent="0.2">
      <c r="Y51" s="40"/>
    </row>
    <row r="52" spans="3:25" x14ac:dyDescent="0.2">
      <c r="Y52" s="40"/>
    </row>
  </sheetData>
  <mergeCells count="56">
    <mergeCell ref="A16:C16"/>
    <mergeCell ref="Y13:Z13"/>
    <mergeCell ref="F14:G14"/>
    <mergeCell ref="I14:J14"/>
    <mergeCell ref="L14:M14"/>
    <mergeCell ref="O14:Q14"/>
    <mergeCell ref="R14:T14"/>
    <mergeCell ref="U14:V14"/>
    <mergeCell ref="W14:X14"/>
    <mergeCell ref="Y14:Z14"/>
    <mergeCell ref="F13:G13"/>
    <mergeCell ref="I13:J13"/>
    <mergeCell ref="K13:N13"/>
    <mergeCell ref="O13:Q13"/>
    <mergeCell ref="R13:T13"/>
    <mergeCell ref="W13:X13"/>
    <mergeCell ref="Y10:Z10"/>
    <mergeCell ref="F12:G12"/>
    <mergeCell ref="I12:J12"/>
    <mergeCell ref="K12:N12"/>
    <mergeCell ref="O12:Q12"/>
    <mergeCell ref="R12:T12"/>
    <mergeCell ref="W12:X12"/>
    <mergeCell ref="Y12:Z12"/>
    <mergeCell ref="F10:J10"/>
    <mergeCell ref="L10:M10"/>
    <mergeCell ref="O10:Q10"/>
    <mergeCell ref="R10:T10"/>
    <mergeCell ref="U10:V10"/>
    <mergeCell ref="W10:X10"/>
    <mergeCell ref="W8:X8"/>
    <mergeCell ref="Y8:Z8"/>
    <mergeCell ref="F9:G9"/>
    <mergeCell ref="I9:J9"/>
    <mergeCell ref="L9:M9"/>
    <mergeCell ref="O9:Q9"/>
    <mergeCell ref="R9:S9"/>
    <mergeCell ref="U9:V9"/>
    <mergeCell ref="W9:X9"/>
    <mergeCell ref="Y9:Z9"/>
    <mergeCell ref="F8:G8"/>
    <mergeCell ref="I8:J8"/>
    <mergeCell ref="L8:M8"/>
    <mergeCell ref="O8:Q8"/>
    <mergeCell ref="R8:T8"/>
    <mergeCell ref="U8:V8"/>
    <mergeCell ref="A1:Z1"/>
    <mergeCell ref="A2:Z2"/>
    <mergeCell ref="A4:Z4"/>
    <mergeCell ref="F7:G7"/>
    <mergeCell ref="I7:J7"/>
    <mergeCell ref="L7:M7"/>
    <mergeCell ref="O7:Q7"/>
    <mergeCell ref="R7:T7"/>
    <mergeCell ref="W7:X7"/>
    <mergeCell ref="Y7:Z7"/>
  </mergeCells>
  <phoneticPr fontId="1" type="noConversion"/>
  <pageMargins left="0.75" right="0.75" top="1" bottom="1" header="0.5" footer="0.5"/>
  <pageSetup scale="81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pageSetup scale="75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pageSetup scale="81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pageSetup scale="94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pageSetup scale="81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pageSetup scale="75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pageSetup scale="82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812111111111">
    <pageSetUpPr fitToPage="1"/>
  </sheetPr>
  <dimension ref="A1"/>
  <sheetViews>
    <sheetView workbookViewId="0"/>
  </sheetViews>
  <sheetFormatPr defaultRowHeight="12.75" x14ac:dyDescent="0.2"/>
  <sheetData/>
  <phoneticPr fontId="0" type="noConversion"/>
  <printOptions horizontalCentered="1" verticalCentered="1"/>
  <pageMargins left="0.75" right="0.75" top="1" bottom="1" header="0" footer="0"/>
  <pageSetup scale="8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Jan</vt:lpstr>
      <vt:lpstr>Feb</vt:lpstr>
      <vt:lpstr>Mar</vt:lpstr>
      <vt:lpstr>Apr</vt:lpstr>
      <vt:lpstr>May</vt:lpstr>
      <vt:lpstr>Jun</vt:lpstr>
      <vt:lpstr>Jul</vt:lpstr>
      <vt:lpstr>Aug</vt:lpstr>
      <vt:lpstr>Sep</vt:lpstr>
      <vt:lpstr>Oct</vt:lpstr>
      <vt:lpstr>Nov</vt:lpstr>
      <vt:lpstr>Dec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Nancy Modery</dc:creator>
  <cp:lastModifiedBy>Borders, Chad</cp:lastModifiedBy>
  <cp:lastPrinted>2015-06-19T15:00:20Z</cp:lastPrinted>
  <dcterms:created xsi:type="dcterms:W3CDTF">1999-08-09T16:10:18Z</dcterms:created>
  <dcterms:modified xsi:type="dcterms:W3CDTF">2025-05-12T17:45:53Z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3826ce-7c18-471d-9596-93de5bae332e_Enabled">
    <vt:lpwstr>true</vt:lpwstr>
  </property>
  <property fmtid="{D5CDD505-2E9C-101B-9397-08002B2CF9AE}" pid="3" name="MSIP_Label_ed3826ce-7c18-471d-9596-93de5bae332e_SetDate">
    <vt:lpwstr>2022-10-05T17:42:00Z</vt:lpwstr>
  </property>
  <property fmtid="{D5CDD505-2E9C-101B-9397-08002B2CF9AE}" pid="4" name="MSIP_Label_ed3826ce-7c18-471d-9596-93de5bae332e_Method">
    <vt:lpwstr>Standard</vt:lpwstr>
  </property>
  <property fmtid="{D5CDD505-2E9C-101B-9397-08002B2CF9AE}" pid="5" name="MSIP_Label_ed3826ce-7c18-471d-9596-93de5bae332e_Name">
    <vt:lpwstr>Internal</vt:lpwstr>
  </property>
  <property fmtid="{D5CDD505-2E9C-101B-9397-08002B2CF9AE}" pid="6" name="MSIP_Label_ed3826ce-7c18-471d-9596-93de5bae332e_SiteId">
    <vt:lpwstr>c0a02e2d-1186-410a-8895-0a4a252ebf17</vt:lpwstr>
  </property>
  <property fmtid="{D5CDD505-2E9C-101B-9397-08002B2CF9AE}" pid="7" name="MSIP_Label_ed3826ce-7c18-471d-9596-93de5bae332e_ActionId">
    <vt:lpwstr>1d6fbbe5-60c8-49e0-9cd4-37b9c84fe127</vt:lpwstr>
  </property>
  <property fmtid="{D5CDD505-2E9C-101B-9397-08002B2CF9AE}" pid="8" name="MSIP_Label_ed3826ce-7c18-471d-9596-93de5bae332e_ContentBits">
    <vt:lpwstr>0</vt:lpwstr>
  </property>
</Properties>
</file>