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23data\GASTRANS\gascomposition\"/>
    </mc:Choice>
  </mc:AlternateContent>
  <xr:revisionPtr revIDLastSave="0" documentId="13_ncr:1_{76B9246E-4CB6-4131-99CD-762028AAD2FB}" xr6:coauthVersionLast="47" xr6:coauthVersionMax="47" xr10:uidLastSave="{00000000-0000-0000-0000-000000000000}"/>
  <bookViews>
    <workbookView xWindow="28680" yWindow="-120" windowWidth="29040" windowHeight="15720" tabRatio="954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26" l="1"/>
  <c r="W45" i="26"/>
  <c r="R45" i="26"/>
  <c r="O45" i="26"/>
  <c r="L45" i="26"/>
  <c r="I45" i="26"/>
  <c r="F45" i="26"/>
  <c r="Y44" i="26"/>
  <c r="W44" i="26"/>
  <c r="R44" i="26"/>
  <c r="O44" i="26"/>
  <c r="L44" i="26"/>
  <c r="I44" i="26"/>
  <c r="F44" i="26"/>
  <c r="Y40" i="26"/>
  <c r="W40" i="26"/>
  <c r="R40" i="26"/>
  <c r="O40" i="26"/>
  <c r="L40" i="26"/>
  <c r="I40" i="26"/>
  <c r="F40" i="26"/>
  <c r="Y39" i="26"/>
  <c r="W39" i="26"/>
  <c r="R39" i="26"/>
  <c r="O39" i="26"/>
  <c r="L39" i="26"/>
  <c r="I39" i="26"/>
  <c r="F39" i="26"/>
  <c r="U31" i="26"/>
  <c r="Y29" i="26"/>
  <c r="W29" i="26"/>
  <c r="R29" i="26"/>
  <c r="O29" i="26"/>
  <c r="L29" i="26"/>
  <c r="I29" i="26"/>
  <c r="F29" i="26"/>
  <c r="Y28" i="26"/>
  <c r="W28" i="26"/>
  <c r="R28" i="26"/>
  <c r="O28" i="26"/>
  <c r="L28" i="26"/>
  <c r="I28" i="26"/>
  <c r="F28" i="26"/>
  <c r="Y27" i="26"/>
  <c r="W27" i="26"/>
  <c r="R27" i="26"/>
  <c r="O27" i="26"/>
  <c r="L27" i="26"/>
  <c r="I27" i="26"/>
  <c r="F27" i="26"/>
  <c r="Y26" i="26"/>
  <c r="W26" i="26"/>
  <c r="R26" i="26"/>
  <c r="O26" i="26"/>
  <c r="L26" i="26"/>
  <c r="I26" i="26"/>
  <c r="F26" i="26"/>
  <c r="Y25" i="26"/>
  <c r="W25" i="26"/>
  <c r="R25" i="26"/>
  <c r="O25" i="26"/>
  <c r="L25" i="26"/>
  <c r="I25" i="26"/>
  <c r="F25" i="26"/>
  <c r="Y24" i="26"/>
  <c r="W24" i="26"/>
  <c r="R24" i="26"/>
  <c r="O24" i="26"/>
  <c r="L24" i="26"/>
  <c r="I24" i="26"/>
  <c r="F24" i="26"/>
  <c r="Y23" i="26"/>
  <c r="W23" i="26"/>
  <c r="R23" i="26"/>
  <c r="O23" i="26"/>
  <c r="L23" i="26"/>
  <c r="I23" i="26"/>
  <c r="F23" i="26"/>
  <c r="Y22" i="26"/>
  <c r="W22" i="26"/>
  <c r="R22" i="26"/>
  <c r="O22" i="26"/>
  <c r="L22" i="26"/>
  <c r="I22" i="26"/>
  <c r="F22" i="26"/>
  <c r="Y21" i="26"/>
  <c r="W21" i="26"/>
  <c r="R21" i="26"/>
  <c r="O21" i="26"/>
  <c r="L21" i="26"/>
  <c r="I21" i="26"/>
  <c r="F21" i="26"/>
  <c r="Y20" i="26"/>
  <c r="W20" i="26"/>
  <c r="R20" i="26"/>
  <c r="O20" i="26"/>
  <c r="L20" i="26"/>
  <c r="I20" i="26"/>
  <c r="F20" i="26"/>
  <c r="Y19" i="26"/>
  <c r="W19" i="26"/>
  <c r="R19" i="26"/>
  <c r="O19" i="26"/>
  <c r="L19" i="26"/>
  <c r="I19" i="26"/>
  <c r="F19" i="26"/>
  <c r="Y18" i="26"/>
  <c r="W18" i="26"/>
  <c r="R18" i="26"/>
  <c r="R31" i="26" s="1"/>
  <c r="O18" i="26"/>
  <c r="L18" i="26"/>
  <c r="I18" i="26"/>
  <c r="I31" i="26" s="1"/>
  <c r="F18" i="26"/>
  <c r="F31" i="26" s="1"/>
  <c r="Y17" i="26"/>
  <c r="W17" i="26"/>
  <c r="R17" i="26"/>
  <c r="O17" i="26"/>
  <c r="L17" i="26"/>
  <c r="I17" i="26"/>
  <c r="F17" i="26"/>
  <c r="Y16" i="26"/>
  <c r="Y31" i="26" s="1"/>
  <c r="W16" i="26"/>
  <c r="W31" i="26" s="1"/>
  <c r="R16" i="26"/>
  <c r="O16" i="26"/>
  <c r="O31" i="26" s="1"/>
  <c r="L16" i="26"/>
  <c r="L31" i="26" s="1"/>
  <c r="I16" i="26"/>
  <c r="F16" i="26"/>
  <c r="Y12" i="26"/>
  <c r="W12" i="26"/>
  <c r="R12" i="26"/>
  <c r="O12" i="26"/>
  <c r="K12" i="26"/>
  <c r="I12" i="26"/>
  <c r="F12" i="26"/>
  <c r="Y45" i="31" l="1"/>
  <c r="W45" i="31"/>
  <c r="R45" i="31"/>
  <c r="O45" i="31"/>
  <c r="L45" i="31"/>
  <c r="I45" i="31"/>
  <c r="F45" i="31"/>
  <c r="Y44" i="31"/>
  <c r="W44" i="31"/>
  <c r="R44" i="31"/>
  <c r="O44" i="31"/>
  <c r="L44" i="31"/>
  <c r="I44" i="31"/>
  <c r="F44" i="31"/>
  <c r="Y40" i="31"/>
  <c r="W40" i="31"/>
  <c r="R40" i="31"/>
  <c r="O40" i="31"/>
  <c r="L40" i="31"/>
  <c r="I40" i="31"/>
  <c r="F40" i="31"/>
  <c r="Y39" i="31"/>
  <c r="W39" i="31"/>
  <c r="R39" i="31"/>
  <c r="O39" i="31"/>
  <c r="L39" i="31"/>
  <c r="I39" i="31"/>
  <c r="F39" i="31"/>
  <c r="U31" i="31"/>
  <c r="Y29" i="31"/>
  <c r="W29" i="31"/>
  <c r="R29" i="31"/>
  <c r="O29" i="31"/>
  <c r="L29" i="31"/>
  <c r="I29" i="31"/>
  <c r="F29" i="31"/>
  <c r="Y28" i="31"/>
  <c r="W28" i="31"/>
  <c r="R28" i="31"/>
  <c r="O28" i="31"/>
  <c r="L28" i="31"/>
  <c r="I28" i="31"/>
  <c r="F28" i="31"/>
  <c r="Y27" i="31"/>
  <c r="W27" i="31"/>
  <c r="R27" i="31"/>
  <c r="O27" i="31"/>
  <c r="L27" i="31"/>
  <c r="I27" i="31"/>
  <c r="F27" i="31"/>
  <c r="Y26" i="31"/>
  <c r="W26" i="31"/>
  <c r="R26" i="31"/>
  <c r="O26" i="31"/>
  <c r="L26" i="31"/>
  <c r="I26" i="31"/>
  <c r="F26" i="31"/>
  <c r="Y25" i="31"/>
  <c r="W25" i="31"/>
  <c r="R25" i="31"/>
  <c r="O25" i="31"/>
  <c r="L25" i="31"/>
  <c r="I25" i="31"/>
  <c r="F25" i="31"/>
  <c r="Y24" i="31"/>
  <c r="W24" i="31"/>
  <c r="R24" i="31"/>
  <c r="O24" i="31"/>
  <c r="L24" i="31"/>
  <c r="I24" i="31"/>
  <c r="F24" i="31"/>
  <c r="Y23" i="31"/>
  <c r="W23" i="31"/>
  <c r="R23" i="31"/>
  <c r="O23" i="31"/>
  <c r="L23" i="31"/>
  <c r="I23" i="31"/>
  <c r="F23" i="31"/>
  <c r="Y22" i="31"/>
  <c r="W22" i="31"/>
  <c r="R22" i="31"/>
  <c r="O22" i="31"/>
  <c r="L22" i="31"/>
  <c r="I22" i="31"/>
  <c r="F22" i="31"/>
  <c r="Y21" i="31"/>
  <c r="W21" i="31"/>
  <c r="R21" i="31"/>
  <c r="O21" i="31"/>
  <c r="L21" i="31"/>
  <c r="I21" i="31"/>
  <c r="F21" i="31"/>
  <c r="Y20" i="31"/>
  <c r="W20" i="31"/>
  <c r="R20" i="31"/>
  <c r="O20" i="31"/>
  <c r="L20" i="31"/>
  <c r="I20" i="31"/>
  <c r="F20" i="31"/>
  <c r="Y19" i="31"/>
  <c r="W19" i="31"/>
  <c r="R19" i="31"/>
  <c r="O19" i="31"/>
  <c r="L19" i="31"/>
  <c r="I19" i="31"/>
  <c r="F19" i="31"/>
  <c r="Y18" i="31"/>
  <c r="W18" i="31"/>
  <c r="R18" i="31"/>
  <c r="R31" i="31" s="1"/>
  <c r="O18" i="31"/>
  <c r="L18" i="31"/>
  <c r="I18" i="31"/>
  <c r="I31" i="31" s="1"/>
  <c r="F18" i="31"/>
  <c r="F31" i="31" s="1"/>
  <c r="Y17" i="31"/>
  <c r="W17" i="31"/>
  <c r="R17" i="31"/>
  <c r="O17" i="31"/>
  <c r="L17" i="31"/>
  <c r="I17" i="31"/>
  <c r="F17" i="31"/>
  <c r="Y16" i="31"/>
  <c r="Y31" i="31" s="1"/>
  <c r="W16" i="31"/>
  <c r="W31" i="31" s="1"/>
  <c r="R16" i="31"/>
  <c r="O16" i="31"/>
  <c r="O31" i="31" s="1"/>
  <c r="L16" i="31"/>
  <c r="L31" i="31" s="1"/>
  <c r="I16" i="31"/>
  <c r="F16" i="31"/>
  <c r="Y12" i="31"/>
  <c r="W12" i="31"/>
  <c r="R12" i="31"/>
  <c r="O12" i="31"/>
  <c r="K12" i="31"/>
  <c r="I12" i="31"/>
  <c r="F12" i="31"/>
  <c r="Y45" i="32" l="1"/>
  <c r="W45" i="32"/>
  <c r="R45" i="32"/>
  <c r="O45" i="32"/>
  <c r="L45" i="32"/>
  <c r="I45" i="32"/>
  <c r="F45" i="32"/>
  <c r="Y44" i="32"/>
  <c r="W44" i="32"/>
  <c r="R44" i="32"/>
  <c r="O44" i="32"/>
  <c r="L44" i="32"/>
  <c r="I44" i="32"/>
  <c r="F44" i="32"/>
  <c r="Y40" i="32"/>
  <c r="W40" i="32"/>
  <c r="R40" i="32"/>
  <c r="O40" i="32"/>
  <c r="L40" i="32"/>
  <c r="I40" i="32"/>
  <c r="F40" i="32"/>
  <c r="Y39" i="32"/>
  <c r="W39" i="32"/>
  <c r="R39" i="32"/>
  <c r="O39" i="32"/>
  <c r="L39" i="32"/>
  <c r="I39" i="32"/>
  <c r="F39" i="32"/>
  <c r="U31" i="32"/>
  <c r="Y29" i="32"/>
  <c r="W29" i="32"/>
  <c r="R29" i="32"/>
  <c r="O29" i="32"/>
  <c r="L29" i="32"/>
  <c r="I29" i="32"/>
  <c r="F29" i="32"/>
  <c r="Y28" i="32"/>
  <c r="W28" i="32"/>
  <c r="R28" i="32"/>
  <c r="O28" i="32"/>
  <c r="L28" i="32"/>
  <c r="I28" i="32"/>
  <c r="F28" i="32"/>
  <c r="Y27" i="32"/>
  <c r="W27" i="32"/>
  <c r="R27" i="32"/>
  <c r="O27" i="32"/>
  <c r="L27" i="32"/>
  <c r="I27" i="32"/>
  <c r="F27" i="32"/>
  <c r="Y26" i="32"/>
  <c r="W26" i="32"/>
  <c r="R26" i="32"/>
  <c r="O26" i="32"/>
  <c r="L26" i="32"/>
  <c r="I26" i="32"/>
  <c r="F26" i="32"/>
  <c r="Y25" i="32"/>
  <c r="W25" i="32"/>
  <c r="R25" i="32"/>
  <c r="O25" i="32"/>
  <c r="L25" i="32"/>
  <c r="I25" i="32"/>
  <c r="F25" i="32"/>
  <c r="Y24" i="32"/>
  <c r="W24" i="32"/>
  <c r="R24" i="32"/>
  <c r="O24" i="32"/>
  <c r="L24" i="32"/>
  <c r="I24" i="32"/>
  <c r="F24" i="32"/>
  <c r="Y23" i="32"/>
  <c r="W23" i="32"/>
  <c r="R23" i="32"/>
  <c r="O23" i="32"/>
  <c r="L23" i="32"/>
  <c r="I23" i="32"/>
  <c r="F23" i="32"/>
  <c r="Y22" i="32"/>
  <c r="W22" i="32"/>
  <c r="R22" i="32"/>
  <c r="O22" i="32"/>
  <c r="L22" i="32"/>
  <c r="I22" i="32"/>
  <c r="F22" i="32"/>
  <c r="Y21" i="32"/>
  <c r="W21" i="32"/>
  <c r="R21" i="32"/>
  <c r="O21" i="32"/>
  <c r="L21" i="32"/>
  <c r="I21" i="32"/>
  <c r="F21" i="32"/>
  <c r="Y20" i="32"/>
  <c r="W20" i="32"/>
  <c r="R20" i="32"/>
  <c r="O20" i="32"/>
  <c r="L20" i="32"/>
  <c r="I20" i="32"/>
  <c r="F20" i="32"/>
  <c r="Y19" i="32"/>
  <c r="W19" i="32"/>
  <c r="R19" i="32"/>
  <c r="O19" i="32"/>
  <c r="L19" i="32"/>
  <c r="I19" i="32"/>
  <c r="F19" i="32"/>
  <c r="Y18" i="32"/>
  <c r="W18" i="32"/>
  <c r="R18" i="32"/>
  <c r="R31" i="32" s="1"/>
  <c r="O18" i="32"/>
  <c r="L18" i="32"/>
  <c r="I18" i="32"/>
  <c r="I31" i="32" s="1"/>
  <c r="F18" i="32"/>
  <c r="F31" i="32" s="1"/>
  <c r="Y17" i="32"/>
  <c r="W17" i="32"/>
  <c r="R17" i="32"/>
  <c r="O17" i="32"/>
  <c r="L17" i="32"/>
  <c r="I17" i="32"/>
  <c r="F17" i="32"/>
  <c r="Y16" i="32"/>
  <c r="Y31" i="32" s="1"/>
  <c r="W16" i="32"/>
  <c r="W31" i="32" s="1"/>
  <c r="R16" i="32"/>
  <c r="O16" i="32"/>
  <c r="O31" i="32" s="1"/>
  <c r="L16" i="32"/>
  <c r="L31" i="32" s="1"/>
  <c r="I16" i="32"/>
  <c r="F16" i="32"/>
  <c r="Y12" i="32"/>
  <c r="W12" i="32"/>
  <c r="R12" i="32"/>
  <c r="O12" i="32"/>
  <c r="K12" i="32"/>
  <c r="I12" i="32"/>
  <c r="F12" i="32"/>
  <c r="Y45" i="34" l="1"/>
  <c r="W45" i="34"/>
  <c r="R45" i="34"/>
  <c r="O45" i="34"/>
  <c r="L45" i="34"/>
  <c r="I45" i="34"/>
  <c r="F45" i="34"/>
  <c r="Y44" i="34"/>
  <c r="W44" i="34"/>
  <c r="R44" i="34"/>
  <c r="O44" i="34"/>
  <c r="L44" i="34"/>
  <c r="I44" i="34"/>
  <c r="F44" i="34"/>
  <c r="Y40" i="34"/>
  <c r="W40" i="34"/>
  <c r="R40" i="34"/>
  <c r="O40" i="34"/>
  <c r="L40" i="34"/>
  <c r="I40" i="34"/>
  <c r="F40" i="34"/>
  <c r="Y39" i="34"/>
  <c r="W39" i="34"/>
  <c r="R39" i="34"/>
  <c r="O39" i="34"/>
  <c r="L39" i="34"/>
  <c r="I39" i="34"/>
  <c r="F39" i="34"/>
  <c r="U31" i="34"/>
  <c r="Y29" i="34"/>
  <c r="W29" i="34"/>
  <c r="R29" i="34"/>
  <c r="O29" i="34"/>
  <c r="L29" i="34"/>
  <c r="I29" i="34"/>
  <c r="F29" i="34"/>
  <c r="Y28" i="34"/>
  <c r="W28" i="34"/>
  <c r="R28" i="34"/>
  <c r="O28" i="34"/>
  <c r="L28" i="34"/>
  <c r="I28" i="34"/>
  <c r="F28" i="34"/>
  <c r="Y27" i="34"/>
  <c r="W27" i="34"/>
  <c r="R27" i="34"/>
  <c r="O27" i="34"/>
  <c r="L27" i="34"/>
  <c r="I27" i="34"/>
  <c r="F27" i="34"/>
  <c r="Y26" i="34"/>
  <c r="W26" i="34"/>
  <c r="R26" i="34"/>
  <c r="O26" i="34"/>
  <c r="L26" i="34"/>
  <c r="I26" i="34"/>
  <c r="F26" i="34"/>
  <c r="Y25" i="34"/>
  <c r="W25" i="34"/>
  <c r="R25" i="34"/>
  <c r="O25" i="34"/>
  <c r="L25" i="34"/>
  <c r="I25" i="34"/>
  <c r="F25" i="34"/>
  <c r="Y24" i="34"/>
  <c r="W24" i="34"/>
  <c r="R24" i="34"/>
  <c r="O24" i="34"/>
  <c r="L24" i="34"/>
  <c r="I24" i="34"/>
  <c r="F24" i="34"/>
  <c r="Y23" i="34"/>
  <c r="W23" i="34"/>
  <c r="R23" i="34"/>
  <c r="O23" i="34"/>
  <c r="L23" i="34"/>
  <c r="I23" i="34"/>
  <c r="F23" i="34"/>
  <c r="Y22" i="34"/>
  <c r="W22" i="34"/>
  <c r="R22" i="34"/>
  <c r="O22" i="34"/>
  <c r="L22" i="34"/>
  <c r="I22" i="34"/>
  <c r="F22" i="34"/>
  <c r="Y21" i="34"/>
  <c r="W21" i="34"/>
  <c r="R21" i="34"/>
  <c r="O21" i="34"/>
  <c r="L21" i="34"/>
  <c r="I21" i="34"/>
  <c r="F21" i="34"/>
  <c r="Y20" i="34"/>
  <c r="W20" i="34"/>
  <c r="R20" i="34"/>
  <c r="O20" i="34"/>
  <c r="L20" i="34"/>
  <c r="I20" i="34"/>
  <c r="F20" i="34"/>
  <c r="Y19" i="34"/>
  <c r="W19" i="34"/>
  <c r="R19" i="34"/>
  <c r="O19" i="34"/>
  <c r="L19" i="34"/>
  <c r="I19" i="34"/>
  <c r="F19" i="34"/>
  <c r="Y18" i="34"/>
  <c r="W18" i="34"/>
  <c r="R18" i="34"/>
  <c r="R31" i="34" s="1"/>
  <c r="O18" i="34"/>
  <c r="L18" i="34"/>
  <c r="I18" i="34"/>
  <c r="I31" i="34" s="1"/>
  <c r="F18" i="34"/>
  <c r="F31" i="34" s="1"/>
  <c r="Y17" i="34"/>
  <c r="W17" i="34"/>
  <c r="R17" i="34"/>
  <c r="O17" i="34"/>
  <c r="L17" i="34"/>
  <c r="I17" i="34"/>
  <c r="F17" i="34"/>
  <c r="Y16" i="34"/>
  <c r="Y31" i="34" s="1"/>
  <c r="W16" i="34"/>
  <c r="W31" i="34" s="1"/>
  <c r="R16" i="34"/>
  <c r="O16" i="34"/>
  <c r="O31" i="34" s="1"/>
  <c r="L16" i="34"/>
  <c r="L31" i="34" s="1"/>
  <c r="I16" i="34"/>
  <c r="F16" i="34"/>
  <c r="Y12" i="34"/>
  <c r="W12" i="34"/>
  <c r="R12" i="34"/>
  <c r="O12" i="34"/>
  <c r="K12" i="34"/>
  <c r="I12" i="34"/>
  <c r="F12" i="34"/>
  <c r="Y45" i="33" l="1"/>
  <c r="W45" i="33"/>
  <c r="R45" i="33"/>
  <c r="O45" i="33"/>
  <c r="L45" i="33"/>
  <c r="I45" i="33"/>
  <c r="F45" i="33"/>
  <c r="Y44" i="33"/>
  <c r="W44" i="33"/>
  <c r="R44" i="33"/>
  <c r="O44" i="33"/>
  <c r="L44" i="33"/>
  <c r="I44" i="33"/>
  <c r="F44" i="33"/>
  <c r="Y40" i="33"/>
  <c r="W40" i="33"/>
  <c r="R40" i="33"/>
  <c r="O40" i="33"/>
  <c r="L40" i="33"/>
  <c r="I40" i="33"/>
  <c r="F40" i="33"/>
  <c r="Y39" i="33"/>
  <c r="W39" i="33"/>
  <c r="R39" i="33"/>
  <c r="O39" i="33"/>
  <c r="L39" i="33"/>
  <c r="I39" i="33"/>
  <c r="F39" i="33"/>
  <c r="U31" i="33"/>
  <c r="Y29" i="33"/>
  <c r="W29" i="33"/>
  <c r="R29" i="33"/>
  <c r="O29" i="33"/>
  <c r="L29" i="33"/>
  <c r="I29" i="33"/>
  <c r="F29" i="33"/>
  <c r="Y28" i="33"/>
  <c r="W28" i="33"/>
  <c r="R28" i="33"/>
  <c r="O28" i="33"/>
  <c r="L28" i="33"/>
  <c r="I28" i="33"/>
  <c r="F28" i="33"/>
  <c r="Y27" i="33"/>
  <c r="W27" i="33"/>
  <c r="R27" i="33"/>
  <c r="O27" i="33"/>
  <c r="L27" i="33"/>
  <c r="I27" i="33"/>
  <c r="F27" i="33"/>
  <c r="Y26" i="33"/>
  <c r="W26" i="33"/>
  <c r="R26" i="33"/>
  <c r="O26" i="33"/>
  <c r="L26" i="33"/>
  <c r="I26" i="33"/>
  <c r="F26" i="33"/>
  <c r="Y25" i="33"/>
  <c r="W25" i="33"/>
  <c r="R25" i="33"/>
  <c r="O25" i="33"/>
  <c r="L25" i="33"/>
  <c r="I25" i="33"/>
  <c r="F25" i="33"/>
  <c r="Y24" i="33"/>
  <c r="W24" i="33"/>
  <c r="R24" i="33"/>
  <c r="O24" i="33"/>
  <c r="L24" i="33"/>
  <c r="I24" i="33"/>
  <c r="F24" i="33"/>
  <c r="Y23" i="33"/>
  <c r="W23" i="33"/>
  <c r="R23" i="33"/>
  <c r="O23" i="33"/>
  <c r="L23" i="33"/>
  <c r="I23" i="33"/>
  <c r="F23" i="33"/>
  <c r="Y22" i="33"/>
  <c r="W22" i="33"/>
  <c r="R22" i="33"/>
  <c r="O22" i="33"/>
  <c r="L22" i="33"/>
  <c r="I22" i="33"/>
  <c r="F22" i="33"/>
  <c r="Y21" i="33"/>
  <c r="W21" i="33"/>
  <c r="R21" i="33"/>
  <c r="O21" i="33"/>
  <c r="L21" i="33"/>
  <c r="I21" i="33"/>
  <c r="F21" i="33"/>
  <c r="Y20" i="33"/>
  <c r="W20" i="33"/>
  <c r="R20" i="33"/>
  <c r="O20" i="33"/>
  <c r="L20" i="33"/>
  <c r="I20" i="33"/>
  <c r="F20" i="33"/>
  <c r="Y19" i="33"/>
  <c r="W19" i="33"/>
  <c r="R19" i="33"/>
  <c r="O19" i="33"/>
  <c r="L19" i="33"/>
  <c r="I19" i="33"/>
  <c r="F19" i="33"/>
  <c r="Y18" i="33"/>
  <c r="W18" i="33"/>
  <c r="R18" i="33"/>
  <c r="R31" i="33" s="1"/>
  <c r="O18" i="33"/>
  <c r="L18" i="33"/>
  <c r="I18" i="33"/>
  <c r="I31" i="33" s="1"/>
  <c r="F18" i="33"/>
  <c r="F31" i="33" s="1"/>
  <c r="Y17" i="33"/>
  <c r="W17" i="33"/>
  <c r="R17" i="33"/>
  <c r="O17" i="33"/>
  <c r="L17" i="33"/>
  <c r="I17" i="33"/>
  <c r="F17" i="33"/>
  <c r="Y16" i="33"/>
  <c r="Y31" i="33" s="1"/>
  <c r="W16" i="33"/>
  <c r="W31" i="33" s="1"/>
  <c r="R16" i="33"/>
  <c r="O16" i="33"/>
  <c r="O31" i="33" s="1"/>
  <c r="L16" i="33"/>
  <c r="L31" i="33" s="1"/>
  <c r="I16" i="33"/>
  <c r="F16" i="33"/>
  <c r="Y12" i="33"/>
  <c r="W12" i="33"/>
  <c r="R12" i="33"/>
  <c r="O12" i="33"/>
  <c r="K12" i="33"/>
  <c r="I12" i="33"/>
  <c r="F12" i="33"/>
  <c r="Y45" i="36" l="1"/>
  <c r="W45" i="36"/>
  <c r="R45" i="36"/>
  <c r="O45" i="36"/>
  <c r="L45" i="36"/>
  <c r="I45" i="36"/>
  <c r="F45" i="36"/>
  <c r="Y44" i="36"/>
  <c r="W44" i="36"/>
  <c r="R44" i="36"/>
  <c r="O44" i="36"/>
  <c r="L44" i="36"/>
  <c r="I44" i="36"/>
  <c r="F44" i="36"/>
  <c r="Y40" i="36"/>
  <c r="W40" i="36"/>
  <c r="R40" i="36"/>
  <c r="O40" i="36"/>
  <c r="L40" i="36"/>
  <c r="I40" i="36"/>
  <c r="F40" i="36"/>
  <c r="Y39" i="36"/>
  <c r="W39" i="36"/>
  <c r="R39" i="36"/>
  <c r="O39" i="36"/>
  <c r="L39" i="36"/>
  <c r="I39" i="36"/>
  <c r="F39" i="36"/>
  <c r="U31" i="36"/>
  <c r="Y29" i="36"/>
  <c r="W29" i="36"/>
  <c r="R29" i="36"/>
  <c r="O29" i="36"/>
  <c r="L29" i="36"/>
  <c r="I29" i="36"/>
  <c r="F29" i="36"/>
  <c r="Y28" i="36"/>
  <c r="W28" i="36"/>
  <c r="R28" i="36"/>
  <c r="O28" i="36"/>
  <c r="L28" i="36"/>
  <c r="I28" i="36"/>
  <c r="F28" i="36"/>
  <c r="Y27" i="36"/>
  <c r="W27" i="36"/>
  <c r="R27" i="36"/>
  <c r="O27" i="36"/>
  <c r="L27" i="36"/>
  <c r="I27" i="36"/>
  <c r="F27" i="36"/>
  <c r="Y26" i="36"/>
  <c r="W26" i="36"/>
  <c r="R26" i="36"/>
  <c r="O26" i="36"/>
  <c r="L26" i="36"/>
  <c r="I26" i="36"/>
  <c r="F26" i="36"/>
  <c r="Y25" i="36"/>
  <c r="W25" i="36"/>
  <c r="R25" i="36"/>
  <c r="O25" i="36"/>
  <c r="L25" i="36"/>
  <c r="I25" i="36"/>
  <c r="F25" i="36"/>
  <c r="Y24" i="36"/>
  <c r="W24" i="36"/>
  <c r="R24" i="36"/>
  <c r="O24" i="36"/>
  <c r="L24" i="36"/>
  <c r="I24" i="36"/>
  <c r="F24" i="36"/>
  <c r="Y23" i="36"/>
  <c r="W23" i="36"/>
  <c r="R23" i="36"/>
  <c r="O23" i="36"/>
  <c r="L23" i="36"/>
  <c r="I23" i="36"/>
  <c r="F23" i="36"/>
  <c r="Y22" i="36"/>
  <c r="W22" i="36"/>
  <c r="R22" i="36"/>
  <c r="O22" i="36"/>
  <c r="L22" i="36"/>
  <c r="I22" i="36"/>
  <c r="F22" i="36"/>
  <c r="Y21" i="36"/>
  <c r="W21" i="36"/>
  <c r="R21" i="36"/>
  <c r="O21" i="36"/>
  <c r="L21" i="36"/>
  <c r="I21" i="36"/>
  <c r="F21" i="36"/>
  <c r="Y20" i="36"/>
  <c r="W20" i="36"/>
  <c r="R20" i="36"/>
  <c r="O20" i="36"/>
  <c r="L20" i="36"/>
  <c r="I20" i="36"/>
  <c r="F20" i="36"/>
  <c r="Y19" i="36"/>
  <c r="W19" i="36"/>
  <c r="R19" i="36"/>
  <c r="O19" i="36"/>
  <c r="L19" i="36"/>
  <c r="I19" i="36"/>
  <c r="F19" i="36"/>
  <c r="Y18" i="36"/>
  <c r="W18" i="36"/>
  <c r="R18" i="36"/>
  <c r="O18" i="36"/>
  <c r="L18" i="36"/>
  <c r="I18" i="36"/>
  <c r="F18" i="36"/>
  <c r="Y17" i="36"/>
  <c r="W17" i="36"/>
  <c r="R17" i="36"/>
  <c r="O17" i="36"/>
  <c r="L17" i="36"/>
  <c r="I17" i="36"/>
  <c r="F17" i="36"/>
  <c r="Y16" i="36"/>
  <c r="W16" i="36"/>
  <c r="R16" i="36"/>
  <c r="O16" i="36"/>
  <c r="O31" i="36" s="1"/>
  <c r="L16" i="36"/>
  <c r="I16" i="36"/>
  <c r="F16" i="36"/>
  <c r="Y12" i="36"/>
  <c r="R12" i="36"/>
  <c r="O12" i="36"/>
  <c r="K12" i="36"/>
  <c r="W12" i="36" s="1"/>
  <c r="I12" i="36"/>
  <c r="F12" i="36"/>
  <c r="I31" i="36" l="1"/>
  <c r="W31" i="36"/>
  <c r="L31" i="36"/>
  <c r="Y31" i="36"/>
  <c r="F31" i="36"/>
  <c r="R31" i="36"/>
  <c r="Y45" i="37"/>
  <c r="W45" i="37"/>
  <c r="R45" i="37"/>
  <c r="O45" i="37"/>
  <c r="L45" i="37"/>
  <c r="I45" i="37"/>
  <c r="F45" i="37"/>
  <c r="Y44" i="37"/>
  <c r="W44" i="37"/>
  <c r="R44" i="37"/>
  <c r="O44" i="37"/>
  <c r="L44" i="37"/>
  <c r="I44" i="37"/>
  <c r="F44" i="37"/>
  <c r="Y40" i="37"/>
  <c r="W40" i="37"/>
  <c r="R40" i="37"/>
  <c r="O40" i="37"/>
  <c r="L40" i="37"/>
  <c r="I40" i="37"/>
  <c r="F40" i="37"/>
  <c r="Y39" i="37"/>
  <c r="W39" i="37"/>
  <c r="R39" i="37"/>
  <c r="O39" i="37"/>
  <c r="L39" i="37"/>
  <c r="I39" i="37"/>
  <c r="F39" i="37"/>
  <c r="U31" i="37"/>
  <c r="Y29" i="37"/>
  <c r="W29" i="37"/>
  <c r="R29" i="37"/>
  <c r="O29" i="37"/>
  <c r="L29" i="37"/>
  <c r="I29" i="37"/>
  <c r="F29" i="37"/>
  <c r="Y28" i="37"/>
  <c r="W28" i="37"/>
  <c r="R28" i="37"/>
  <c r="O28" i="37"/>
  <c r="L28" i="37"/>
  <c r="I28" i="37"/>
  <c r="F28" i="37"/>
  <c r="Y27" i="37"/>
  <c r="W27" i="37"/>
  <c r="R27" i="37"/>
  <c r="O27" i="37"/>
  <c r="L27" i="37"/>
  <c r="I27" i="37"/>
  <c r="F27" i="37"/>
  <c r="Y26" i="37"/>
  <c r="W26" i="37"/>
  <c r="R26" i="37"/>
  <c r="O26" i="37"/>
  <c r="L26" i="37"/>
  <c r="I26" i="37"/>
  <c r="F26" i="37"/>
  <c r="Y25" i="37"/>
  <c r="W25" i="37"/>
  <c r="R25" i="37"/>
  <c r="O25" i="37"/>
  <c r="L25" i="37"/>
  <c r="I25" i="37"/>
  <c r="F25" i="37"/>
  <c r="Y24" i="37"/>
  <c r="W24" i="37"/>
  <c r="R24" i="37"/>
  <c r="O24" i="37"/>
  <c r="L24" i="37"/>
  <c r="I24" i="37"/>
  <c r="F24" i="37"/>
  <c r="Y23" i="37"/>
  <c r="W23" i="37"/>
  <c r="R23" i="37"/>
  <c r="O23" i="37"/>
  <c r="L23" i="37"/>
  <c r="I23" i="37"/>
  <c r="F23" i="37"/>
  <c r="Y22" i="37"/>
  <c r="W22" i="37"/>
  <c r="R22" i="37"/>
  <c r="O22" i="37"/>
  <c r="L22" i="37"/>
  <c r="I22" i="37"/>
  <c r="F22" i="37"/>
  <c r="Y21" i="37"/>
  <c r="W21" i="37"/>
  <c r="R21" i="37"/>
  <c r="O21" i="37"/>
  <c r="L21" i="37"/>
  <c r="I21" i="37"/>
  <c r="F21" i="37"/>
  <c r="Y20" i="37"/>
  <c r="W20" i="37"/>
  <c r="R20" i="37"/>
  <c r="O20" i="37"/>
  <c r="L20" i="37"/>
  <c r="I20" i="37"/>
  <c r="F20" i="37"/>
  <c r="Y19" i="37"/>
  <c r="W19" i="37"/>
  <c r="R19" i="37"/>
  <c r="O19" i="37"/>
  <c r="L19" i="37"/>
  <c r="I19" i="37"/>
  <c r="F19" i="37"/>
  <c r="Y18" i="37"/>
  <c r="W18" i="37"/>
  <c r="R18" i="37"/>
  <c r="O18" i="37"/>
  <c r="L18" i="37"/>
  <c r="I18" i="37"/>
  <c r="F18" i="37"/>
  <c r="Y17" i="37"/>
  <c r="W17" i="37"/>
  <c r="R17" i="37"/>
  <c r="O17" i="37"/>
  <c r="L17" i="37"/>
  <c r="I17" i="37"/>
  <c r="F17" i="37"/>
  <c r="Y16" i="37"/>
  <c r="W16" i="37"/>
  <c r="W31" i="37" s="1"/>
  <c r="R16" i="37"/>
  <c r="O16" i="37"/>
  <c r="L16" i="37"/>
  <c r="I16" i="37"/>
  <c r="I31" i="37" s="1"/>
  <c r="F16" i="37"/>
  <c r="Y12" i="37"/>
  <c r="W12" i="37"/>
  <c r="R12" i="37"/>
  <c r="O12" i="37"/>
  <c r="K12" i="37"/>
  <c r="I12" i="37"/>
  <c r="F12" i="37"/>
  <c r="L31" i="37" l="1"/>
  <c r="Y31" i="37"/>
  <c r="F31" i="37"/>
  <c r="R31" i="37"/>
  <c r="O31" i="37"/>
  <c r="Y45" i="38"/>
  <c r="W45" i="38"/>
  <c r="R45" i="38"/>
  <c r="O45" i="38"/>
  <c r="L45" i="38"/>
  <c r="I45" i="38"/>
  <c r="F45" i="38"/>
  <c r="Y44" i="38"/>
  <c r="W44" i="38"/>
  <c r="R44" i="38"/>
  <c r="O44" i="38"/>
  <c r="L44" i="38"/>
  <c r="I44" i="38"/>
  <c r="F44" i="38"/>
  <c r="Y40" i="38"/>
  <c r="W40" i="38"/>
  <c r="R40" i="38"/>
  <c r="O40" i="38"/>
  <c r="L40" i="38"/>
  <c r="I40" i="38"/>
  <c r="F40" i="38"/>
  <c r="Y39" i="38"/>
  <c r="W39" i="38"/>
  <c r="R39" i="38"/>
  <c r="O39" i="38"/>
  <c r="L39" i="38"/>
  <c r="I39" i="38"/>
  <c r="F39" i="38"/>
  <c r="U31" i="38"/>
  <c r="Y29" i="38"/>
  <c r="W29" i="38"/>
  <c r="R29" i="38"/>
  <c r="O29" i="38"/>
  <c r="L29" i="38"/>
  <c r="I29" i="38"/>
  <c r="F29" i="38"/>
  <c r="Y28" i="38"/>
  <c r="W28" i="38"/>
  <c r="R28" i="38"/>
  <c r="O28" i="38"/>
  <c r="L28" i="38"/>
  <c r="I28" i="38"/>
  <c r="F28" i="38"/>
  <c r="Y27" i="38"/>
  <c r="W27" i="38"/>
  <c r="R27" i="38"/>
  <c r="O27" i="38"/>
  <c r="L27" i="38"/>
  <c r="I27" i="38"/>
  <c r="F27" i="38"/>
  <c r="Y26" i="38"/>
  <c r="W26" i="38"/>
  <c r="R26" i="38"/>
  <c r="O26" i="38"/>
  <c r="L26" i="38"/>
  <c r="I26" i="38"/>
  <c r="F26" i="38"/>
  <c r="Y25" i="38"/>
  <c r="W25" i="38"/>
  <c r="R25" i="38"/>
  <c r="O25" i="38"/>
  <c r="L25" i="38"/>
  <c r="I25" i="38"/>
  <c r="F25" i="38"/>
  <c r="Y24" i="38"/>
  <c r="W24" i="38"/>
  <c r="R24" i="38"/>
  <c r="O24" i="38"/>
  <c r="L24" i="38"/>
  <c r="I24" i="38"/>
  <c r="F24" i="38"/>
  <c r="Y23" i="38"/>
  <c r="W23" i="38"/>
  <c r="R23" i="38"/>
  <c r="O23" i="38"/>
  <c r="L23" i="38"/>
  <c r="I23" i="38"/>
  <c r="F23" i="38"/>
  <c r="Y22" i="38"/>
  <c r="W22" i="38"/>
  <c r="R22" i="38"/>
  <c r="O22" i="38"/>
  <c r="L22" i="38"/>
  <c r="I22" i="38"/>
  <c r="F22" i="38"/>
  <c r="Y21" i="38"/>
  <c r="W21" i="38"/>
  <c r="R21" i="38"/>
  <c r="O21" i="38"/>
  <c r="L21" i="38"/>
  <c r="I21" i="38"/>
  <c r="F21" i="38"/>
  <c r="Y20" i="38"/>
  <c r="W20" i="38"/>
  <c r="R20" i="38"/>
  <c r="O20" i="38"/>
  <c r="L20" i="38"/>
  <c r="I20" i="38"/>
  <c r="F20" i="38"/>
  <c r="Y19" i="38"/>
  <c r="W19" i="38"/>
  <c r="R19" i="38"/>
  <c r="O19" i="38"/>
  <c r="L19" i="38"/>
  <c r="I19" i="38"/>
  <c r="F19" i="38"/>
  <c r="Y18" i="38"/>
  <c r="W18" i="38"/>
  <c r="R18" i="38"/>
  <c r="O18" i="38"/>
  <c r="L18" i="38"/>
  <c r="I18" i="38"/>
  <c r="F18" i="38"/>
  <c r="Y17" i="38"/>
  <c r="W17" i="38"/>
  <c r="R17" i="38"/>
  <c r="O17" i="38"/>
  <c r="L17" i="38"/>
  <c r="I17" i="38"/>
  <c r="F17" i="38"/>
  <c r="Y16" i="38"/>
  <c r="W16" i="38"/>
  <c r="R16" i="38"/>
  <c r="O16" i="38"/>
  <c r="L16" i="38"/>
  <c r="I16" i="38"/>
  <c r="F16" i="38"/>
  <c r="Y12" i="38"/>
  <c r="W12" i="38"/>
  <c r="R12" i="38"/>
  <c r="O12" i="38"/>
  <c r="K12" i="38"/>
  <c r="I12" i="38"/>
  <c r="F12" i="38"/>
  <c r="W31" i="38" l="1"/>
  <c r="L31" i="38"/>
  <c r="R31" i="38"/>
  <c r="Y31" i="38"/>
  <c r="F31" i="38"/>
  <c r="O31" i="38"/>
  <c r="I31" i="38"/>
  <c r="Y45" i="35"/>
  <c r="W45" i="35"/>
  <c r="R45" i="35"/>
  <c r="O45" i="35"/>
  <c r="L45" i="35"/>
  <c r="I45" i="35"/>
  <c r="F45" i="35"/>
  <c r="Y44" i="35"/>
  <c r="W44" i="35"/>
  <c r="R44" i="35"/>
  <c r="O44" i="35"/>
  <c r="L44" i="35"/>
  <c r="I44" i="35"/>
  <c r="F44" i="35"/>
  <c r="Y40" i="35"/>
  <c r="W40" i="35"/>
  <c r="R40" i="35"/>
  <c r="O40" i="35"/>
  <c r="L40" i="35"/>
  <c r="I40" i="35"/>
  <c r="F40" i="35"/>
  <c r="Y39" i="35"/>
  <c r="W39" i="35"/>
  <c r="R39" i="35"/>
  <c r="O39" i="35"/>
  <c r="L39" i="35"/>
  <c r="I39" i="35"/>
  <c r="F39" i="35"/>
  <c r="U31" i="35"/>
  <c r="Y29" i="35"/>
  <c r="W29" i="35"/>
  <c r="R29" i="35"/>
  <c r="O29" i="35"/>
  <c r="L29" i="35"/>
  <c r="I29" i="35"/>
  <c r="F29" i="35"/>
  <c r="Y28" i="35"/>
  <c r="W28" i="35"/>
  <c r="R28" i="35"/>
  <c r="O28" i="35"/>
  <c r="L28" i="35"/>
  <c r="I28" i="35"/>
  <c r="F28" i="35"/>
  <c r="Y27" i="35"/>
  <c r="W27" i="35"/>
  <c r="R27" i="35"/>
  <c r="O27" i="35"/>
  <c r="L27" i="35"/>
  <c r="I27" i="35"/>
  <c r="F27" i="35"/>
  <c r="Y26" i="35"/>
  <c r="W26" i="35"/>
  <c r="R26" i="35"/>
  <c r="O26" i="35"/>
  <c r="L26" i="35"/>
  <c r="I26" i="35"/>
  <c r="F26" i="35"/>
  <c r="Y25" i="35"/>
  <c r="W25" i="35"/>
  <c r="R25" i="35"/>
  <c r="O25" i="35"/>
  <c r="L25" i="35"/>
  <c r="I25" i="35"/>
  <c r="F25" i="35"/>
  <c r="Y24" i="35"/>
  <c r="W24" i="35"/>
  <c r="R24" i="35"/>
  <c r="O24" i="35"/>
  <c r="L24" i="35"/>
  <c r="I24" i="35"/>
  <c r="F24" i="35"/>
  <c r="Y23" i="35"/>
  <c r="W23" i="35"/>
  <c r="R23" i="35"/>
  <c r="O23" i="35"/>
  <c r="L23" i="35"/>
  <c r="I23" i="35"/>
  <c r="F23" i="35"/>
  <c r="Y22" i="35"/>
  <c r="W22" i="35"/>
  <c r="R22" i="35"/>
  <c r="O22" i="35"/>
  <c r="L22" i="35"/>
  <c r="I22" i="35"/>
  <c r="F22" i="35"/>
  <c r="Y21" i="35"/>
  <c r="W21" i="35"/>
  <c r="R21" i="35"/>
  <c r="O21" i="35"/>
  <c r="L21" i="35"/>
  <c r="I21" i="35"/>
  <c r="F21" i="35"/>
  <c r="Y20" i="35"/>
  <c r="W20" i="35"/>
  <c r="R20" i="35"/>
  <c r="O20" i="35"/>
  <c r="L20" i="35"/>
  <c r="I20" i="35"/>
  <c r="F20" i="35"/>
  <c r="Y19" i="35"/>
  <c r="W19" i="35"/>
  <c r="R19" i="35"/>
  <c r="O19" i="35"/>
  <c r="L19" i="35"/>
  <c r="I19" i="35"/>
  <c r="F19" i="35"/>
  <c r="Y18" i="35"/>
  <c r="W18" i="35"/>
  <c r="R18" i="35"/>
  <c r="R31" i="35" s="1"/>
  <c r="O18" i="35"/>
  <c r="L18" i="35"/>
  <c r="I18" i="35"/>
  <c r="F18" i="35"/>
  <c r="F31" i="35" s="1"/>
  <c r="Y17" i="35"/>
  <c r="W17" i="35"/>
  <c r="R17" i="35"/>
  <c r="O17" i="35"/>
  <c r="L17" i="35"/>
  <c r="I17" i="35"/>
  <c r="F17" i="35"/>
  <c r="Y16" i="35"/>
  <c r="Y31" i="35" s="1"/>
  <c r="W16" i="35"/>
  <c r="R16" i="35"/>
  <c r="O16" i="35"/>
  <c r="L16" i="35"/>
  <c r="L31" i="35" s="1"/>
  <c r="I16" i="35"/>
  <c r="F16" i="35"/>
  <c r="Y12" i="35"/>
  <c r="W12" i="35"/>
  <c r="R12" i="35"/>
  <c r="O12" i="35"/>
  <c r="K12" i="35"/>
  <c r="I12" i="35"/>
  <c r="F12" i="35"/>
  <c r="O31" i="35" l="1"/>
  <c r="I31" i="35"/>
  <c r="W31" i="35"/>
  <c r="Y45" i="30"/>
  <c r="W45" i="30"/>
  <c r="R45" i="30"/>
  <c r="O45" i="30"/>
  <c r="L45" i="30"/>
  <c r="I45" i="30"/>
  <c r="F45" i="30"/>
  <c r="Y44" i="30"/>
  <c r="W44" i="30"/>
  <c r="R44" i="30"/>
  <c r="O44" i="30"/>
  <c r="L44" i="30"/>
  <c r="I44" i="30"/>
  <c r="F44" i="30"/>
  <c r="Y40" i="30"/>
  <c r="W40" i="30"/>
  <c r="R40" i="30"/>
  <c r="O40" i="30"/>
  <c r="L40" i="30"/>
  <c r="I40" i="30"/>
  <c r="F40" i="30"/>
  <c r="Y39" i="30"/>
  <c r="W39" i="30"/>
  <c r="R39" i="30"/>
  <c r="O39" i="30"/>
  <c r="L39" i="30"/>
  <c r="I39" i="30"/>
  <c r="F39" i="30"/>
  <c r="U31" i="30"/>
  <c r="Y29" i="30"/>
  <c r="W29" i="30"/>
  <c r="R29" i="30"/>
  <c r="O29" i="30"/>
  <c r="L29" i="30"/>
  <c r="I29" i="30"/>
  <c r="F29" i="30"/>
  <c r="Y28" i="30"/>
  <c r="W28" i="30"/>
  <c r="R28" i="30"/>
  <c r="O28" i="30"/>
  <c r="L28" i="30"/>
  <c r="I28" i="30"/>
  <c r="F28" i="30"/>
  <c r="Y27" i="30"/>
  <c r="W27" i="30"/>
  <c r="R27" i="30"/>
  <c r="O27" i="30"/>
  <c r="L27" i="30"/>
  <c r="I27" i="30"/>
  <c r="F27" i="30"/>
  <c r="Y26" i="30"/>
  <c r="W26" i="30"/>
  <c r="R26" i="30"/>
  <c r="O26" i="30"/>
  <c r="L26" i="30"/>
  <c r="I26" i="30"/>
  <c r="F26" i="30"/>
  <c r="Y25" i="30"/>
  <c r="W25" i="30"/>
  <c r="R25" i="30"/>
  <c r="O25" i="30"/>
  <c r="L25" i="30"/>
  <c r="I25" i="30"/>
  <c r="F25" i="30"/>
  <c r="Y24" i="30"/>
  <c r="W24" i="30"/>
  <c r="R24" i="30"/>
  <c r="O24" i="30"/>
  <c r="L24" i="30"/>
  <c r="I24" i="30"/>
  <c r="F24" i="30"/>
  <c r="Y23" i="30"/>
  <c r="W23" i="30"/>
  <c r="R23" i="30"/>
  <c r="O23" i="30"/>
  <c r="L23" i="30"/>
  <c r="I23" i="30"/>
  <c r="F23" i="30"/>
  <c r="Y22" i="30"/>
  <c r="W22" i="30"/>
  <c r="R22" i="30"/>
  <c r="O22" i="30"/>
  <c r="L22" i="30"/>
  <c r="I22" i="30"/>
  <c r="F22" i="30"/>
  <c r="Y21" i="30"/>
  <c r="W21" i="30"/>
  <c r="R21" i="30"/>
  <c r="O21" i="30"/>
  <c r="L21" i="30"/>
  <c r="I21" i="30"/>
  <c r="F21" i="30"/>
  <c r="Y20" i="30"/>
  <c r="W20" i="30"/>
  <c r="R20" i="30"/>
  <c r="O20" i="30"/>
  <c r="L20" i="30"/>
  <c r="I20" i="30"/>
  <c r="F20" i="30"/>
  <c r="Y19" i="30"/>
  <c r="W19" i="30"/>
  <c r="R19" i="30"/>
  <c r="O19" i="30"/>
  <c r="L19" i="30"/>
  <c r="I19" i="30"/>
  <c r="F19" i="30"/>
  <c r="Y18" i="30"/>
  <c r="W18" i="30"/>
  <c r="R18" i="30"/>
  <c r="R31" i="30" s="1"/>
  <c r="O18" i="30"/>
  <c r="L18" i="30"/>
  <c r="I18" i="30"/>
  <c r="F18" i="30"/>
  <c r="F31" i="30" s="1"/>
  <c r="Y17" i="30"/>
  <c r="W17" i="30"/>
  <c r="R17" i="30"/>
  <c r="O17" i="30"/>
  <c r="L17" i="30"/>
  <c r="I17" i="30"/>
  <c r="F17" i="30"/>
  <c r="Y16" i="30"/>
  <c r="Y31" i="30" s="1"/>
  <c r="W16" i="30"/>
  <c r="R16" i="30"/>
  <c r="O16" i="30"/>
  <c r="L16" i="30"/>
  <c r="L31" i="30" s="1"/>
  <c r="I16" i="30"/>
  <c r="F16" i="30"/>
  <c r="Y12" i="30"/>
  <c r="W12" i="30"/>
  <c r="R12" i="30"/>
  <c r="O12" i="30"/>
  <c r="K12" i="30"/>
  <c r="I12" i="30"/>
  <c r="F12" i="30"/>
  <c r="O31" i="30" l="1"/>
  <c r="I31" i="30"/>
  <c r="W31" i="30"/>
  <c r="Y45" i="39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O22" i="39"/>
  <c r="L22" i="39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R31" i="39" s="1"/>
  <c r="O18" i="39"/>
  <c r="L18" i="39"/>
  <c r="I18" i="39"/>
  <c r="F18" i="39"/>
  <c r="F31" i="39" s="1"/>
  <c r="Y17" i="39"/>
  <c r="W17" i="39"/>
  <c r="R17" i="39"/>
  <c r="O17" i="39"/>
  <c r="L17" i="39"/>
  <c r="I17" i="39"/>
  <c r="F17" i="39"/>
  <c r="Y16" i="39"/>
  <c r="Y31" i="39" s="1"/>
  <c r="W16" i="39"/>
  <c r="R16" i="39"/>
  <c r="O16" i="39"/>
  <c r="L16" i="39"/>
  <c r="L31" i="39" s="1"/>
  <c r="I16" i="39"/>
  <c r="F16" i="39"/>
  <c r="Y12" i="39"/>
  <c r="W12" i="39"/>
  <c r="R12" i="39"/>
  <c r="O12" i="39"/>
  <c r="K12" i="39"/>
  <c r="I12" i="39"/>
  <c r="F12" i="39"/>
  <c r="O31" i="39" l="1"/>
  <c r="I31" i="39"/>
  <c r="W31" i="39"/>
  <c r="Y45" i="29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W21" i="29"/>
  <c r="R21" i="29"/>
  <c r="O21" i="29"/>
  <c r="L21" i="29"/>
  <c r="I21" i="29"/>
  <c r="F21" i="29"/>
  <c r="Y20" i="29"/>
  <c r="W20" i="29"/>
  <c r="R20" i="29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R31" i="29" s="1"/>
  <c r="O18" i="29"/>
  <c r="L18" i="29"/>
  <c r="I18" i="29"/>
  <c r="F18" i="29"/>
  <c r="F31" i="29" s="1"/>
  <c r="Y17" i="29"/>
  <c r="W17" i="29"/>
  <c r="R17" i="29"/>
  <c r="O17" i="29"/>
  <c r="L17" i="29"/>
  <c r="I17" i="29"/>
  <c r="F17" i="29"/>
  <c r="Y16" i="29"/>
  <c r="Y31" i="29" s="1"/>
  <c r="W16" i="29"/>
  <c r="R16" i="29"/>
  <c r="O16" i="29"/>
  <c r="L16" i="29"/>
  <c r="L31" i="29" s="1"/>
  <c r="I16" i="29"/>
  <c r="F16" i="29"/>
  <c r="Y12" i="29"/>
  <c r="W12" i="29"/>
  <c r="R12" i="29"/>
  <c r="O12" i="29"/>
  <c r="K12" i="29"/>
  <c r="I12" i="29"/>
  <c r="F12" i="29"/>
  <c r="O31" i="29" l="1"/>
  <c r="I31" i="29"/>
  <c r="W31" i="29"/>
</calcChain>
</file>

<file path=xl/sharedStrings.xml><?xml version="1.0" encoding="utf-8"?>
<sst xmlns="http://schemas.openxmlformats.org/spreadsheetml/2006/main" count="1224" uniqueCount="60">
  <si>
    <t xml:space="preserve"> </t>
  </si>
  <si>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</si>
  <si>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</si>
  <si>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</si>
  <si>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</si>
  <si>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</si>
  <si>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</si>
  <si>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</si>
  <si>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</si>
  <si>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</si>
  <si>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</si>
  <si>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</si>
  <si>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</si>
  <si>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</si>
  <si>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</si>
  <si>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</si>
  <si>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</si>
  <si>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</si>
  <si>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</si>
  <si>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</si>
  <si>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</si>
  <si>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</si>
  <si>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</si>
  <si>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</si>
  <si>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</si>
  <si>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</si>
  <si>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</si>
  <si>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</si>
  <si>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</si>
  <si>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</si>
  <si>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</si>
  <si>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</si>
  <si>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</si>
  <si>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</si>
  <si>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</si>
  <si>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</si>
  <si>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</si>
  <si>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</si>
  <si>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</si>
  <si>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</si>
  <si>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</si>
  <si>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</si>
  <si>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</si>
  <si>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</si>
  <si>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</si>
  <si>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</si>
  <si>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</si>
  <si>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</si>
  <si>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</si>
  <si>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</si>
  <si>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</si>
  <si>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</si>
  <si>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</si>
  <si>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</si>
  <si>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</si>
  <si>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</si>
  <si>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</si>
  <si>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</si>
  <si>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630-388-2222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</si>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</sst>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mmmm\ d\,\ yyyy"/>
    <numFmt numFmtId="166" formatCode="mmmm\-yy"/>
  </numFmts>
  <fonts count="12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10"/>
      <color indexed="12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quotePrefix="1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/>
    <xf numFmtId="1" fontId="1" fillId="0" borderId="0" xfId="1" applyNumberFormat="1" applyBorder="1"/>
    <xf numFmtId="164" fontId="0" fillId="0" borderId="0" xfId="0" applyNumberFormat="1"/>
    <xf numFmtId="17" fontId="11" fillId="0" borderId="0" xfId="0" applyNumberFormat="1" applyFont="1" applyAlignment="1">
      <alignment horizontal="center"/>
    </xf>
    <xf numFmtId="0" fontId="10" fillId="0" borderId="0" xfId="0" applyFont="1"/>
    <xf numFmtId="0" fontId="1" fillId="0" borderId="0" xfId="0" applyFont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left"/>
    </xf>
    <xf numFmtId="2" fontId="0" fillId="0" borderId="4" xfId="0" applyNumberFormat="1" applyBorder="1"/>
    <xf numFmtId="0" fontId="0" fillId="0" borderId="5" xfId="0" quotePrefix="1" applyBorder="1"/>
    <xf numFmtId="2" fontId="3" fillId="0" borderId="4" xfId="0" applyNumberFormat="1" applyFont="1" applyBorder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3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1" fillId="0" borderId="0" xfId="0" quotePrefix="1" applyFont="1"/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1" fontId="1" fillId="0" borderId="0" xfId="1" applyNumberForma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19/December2019_Gas_Qualit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September2020_Gas_Quali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October2020_Gas_Quali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November2020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January2020_Gas_Qual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February2020_Gas_Quali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March2020_Gas_Quali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April2020_Gas_Quali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May2020_Gas_Qualit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June2020_Gas_Quali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July2020_Gas_Qualit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0/August2020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0.59363099999999991</v>
          </cell>
          <cell r="G25">
            <v>0.58602299999999996</v>
          </cell>
          <cell r="I25">
            <v>0.60931999999999997</v>
          </cell>
          <cell r="L25">
            <v>0.59266000000000008</v>
          </cell>
          <cell r="O25">
            <v>0.58918399999999993</v>
          </cell>
          <cell r="R25">
            <v>0.64568100000000006</v>
          </cell>
          <cell r="U25">
            <v>0.60678900000000002</v>
          </cell>
        </row>
      </sheetData>
      <sheetData sheetId="1">
        <row r="26">
          <cell r="E26">
            <v>1042.6300000000001</v>
          </cell>
          <cell r="K26">
            <v>1032.6199999999999</v>
          </cell>
          <cell r="N26">
            <v>1058.69</v>
          </cell>
          <cell r="Q26">
            <v>1037.99</v>
          </cell>
          <cell r="T26">
            <v>1059.07</v>
          </cell>
          <cell r="W26">
            <v>1099.96</v>
          </cell>
          <cell r="Z26">
            <v>1047</v>
          </cell>
        </row>
      </sheetData>
      <sheetData sheetId="2" refreshError="1"/>
      <sheetData sheetId="3">
        <row r="7">
          <cell r="F7">
            <v>43831</v>
          </cell>
        </row>
        <row r="9">
          <cell r="G9">
            <v>1035.2329999999999</v>
          </cell>
          <cell r="J9">
            <v>1045.1677419354839</v>
          </cell>
          <cell r="M9">
            <v>1061.2464516129032</v>
          </cell>
          <cell r="P9">
            <v>1061.3419354838709</v>
          </cell>
          <cell r="S9">
            <v>1049.5129032258067</v>
          </cell>
          <cell r="V9">
            <v>1102.1899999999998</v>
          </cell>
          <cell r="Y9">
            <v>1049.2348387096774</v>
          </cell>
        </row>
        <row r="11">
          <cell r="G11">
            <v>0.58750000000000002</v>
          </cell>
          <cell r="J11">
            <v>0.5951612903225808</v>
          </cell>
          <cell r="M11">
            <v>0.59</v>
          </cell>
          <cell r="P11">
            <v>0.61092258064516147</v>
          </cell>
          <cell r="S11">
            <v>0.60004193548387108</v>
          </cell>
          <cell r="V11">
            <v>0.64706666666666668</v>
          </cell>
          <cell r="Y11">
            <v>0.60812903225806469</v>
          </cell>
        </row>
        <row r="13">
          <cell r="G13">
            <v>1.1654</v>
          </cell>
          <cell r="J13">
            <v>0.99553870967741942</v>
          </cell>
          <cell r="M13">
            <v>0.26129032258064505</v>
          </cell>
          <cell r="P13">
            <v>1.1209774193548387</v>
          </cell>
          <cell r="S13">
            <v>0.85312580645161296</v>
          </cell>
          <cell r="V13">
            <v>2.0596733333333335</v>
          </cell>
          <cell r="Y13">
            <v>1.9757419354838708</v>
          </cell>
        </row>
        <row r="14">
          <cell r="G14">
            <v>0.44479999999999997</v>
          </cell>
          <cell r="J14">
            <v>0.63164193548387093</v>
          </cell>
          <cell r="M14">
            <v>0.19387096774193557</v>
          </cell>
          <cell r="P14">
            <v>0.88832580645161285</v>
          </cell>
          <cell r="S14">
            <v>0.84851290322580653</v>
          </cell>
          <cell r="V14">
            <v>0.90422000000000013</v>
          </cell>
          <cell r="Y14">
            <v>0.62716129032258061</v>
          </cell>
        </row>
        <row r="15">
          <cell r="G15">
            <v>93.584500000000006</v>
          </cell>
          <cell r="J15">
            <v>92.836329032258064</v>
          </cell>
          <cell r="M15">
            <v>93.378064516129072</v>
          </cell>
          <cell r="P15">
            <v>90.138035483870965</v>
          </cell>
          <cell r="S15">
            <v>93.434269999999998</v>
          </cell>
          <cell r="V15">
            <v>82.572410000000005</v>
          </cell>
          <cell r="Y15">
            <v>90.352483870967731</v>
          </cell>
        </row>
        <row r="16">
          <cell r="G16">
            <v>4.7142999999999997</v>
          </cell>
          <cell r="J16">
            <v>5.0331258064516131</v>
          </cell>
          <cell r="M16">
            <v>5.7196774193548379</v>
          </cell>
          <cell r="P16">
            <v>7.0776322580645168</v>
          </cell>
          <cell r="S16">
            <v>4.4040032258064521</v>
          </cell>
          <cell r="V16">
            <v>13.497133333333334</v>
          </cell>
          <cell r="Y16">
            <v>6.2517096774193552</v>
          </cell>
        </row>
        <row r="17">
          <cell r="G17">
            <v>7.1099999999999997E-2</v>
          </cell>
          <cell r="J17">
            <v>0.41135806451612905</v>
          </cell>
          <cell r="M17">
            <v>0.35225806451612895</v>
          </cell>
          <cell r="P17">
            <v>0.64797419354838715</v>
          </cell>
          <cell r="S17">
            <v>0.23774838709677421</v>
          </cell>
          <cell r="V17">
            <v>0.89914999999999989</v>
          </cell>
          <cell r="Y17">
            <v>0.65925806451612901</v>
          </cell>
        </row>
        <row r="18">
          <cell r="G18">
            <v>1.1000000000000001E-3</v>
          </cell>
          <cell r="J18">
            <v>2.3574193548387096E-2</v>
          </cell>
          <cell r="M18">
            <v>4.0000000000000015E-2</v>
          </cell>
          <cell r="P18">
            <v>3.4309677419354839E-2</v>
          </cell>
          <cell r="S18">
            <v>2.3229032258064514E-2</v>
          </cell>
          <cell r="V18">
            <v>2.3676666666666669E-2</v>
          </cell>
          <cell r="Y18">
            <v>3.5225806451612919E-2</v>
          </cell>
        </row>
        <row r="19">
          <cell r="G19">
            <v>1.9E-3</v>
          </cell>
          <cell r="J19">
            <v>3.9364516129032259E-2</v>
          </cell>
          <cell r="M19">
            <v>3.6451612903225815E-2</v>
          </cell>
          <cell r="P19">
            <v>6.2916129032258059E-2</v>
          </cell>
          <cell r="S19">
            <v>8.8177419354838693E-2</v>
          </cell>
          <cell r="V19">
            <v>4.2433333333333316E-2</v>
          </cell>
          <cell r="Y19">
            <v>6.9741935483870962E-2</v>
          </cell>
        </row>
        <row r="20">
          <cell r="G20">
            <v>0</v>
          </cell>
          <cell r="J20">
            <v>8.1580645161290297E-3</v>
          </cell>
          <cell r="M20">
            <v>1.0000000000000004E-2</v>
          </cell>
          <cell r="P20">
            <v>1.035806451612903E-2</v>
          </cell>
          <cell r="S20">
            <v>3.8296774193548391E-2</v>
          </cell>
          <cell r="V20">
            <v>2.5333333333333328E-3</v>
          </cell>
          <cell r="Y20">
            <v>1.0645161290322584E-2</v>
          </cell>
        </row>
        <row r="21">
          <cell r="G21">
            <v>0</v>
          </cell>
          <cell r="J21">
            <v>6.7806451612903223E-3</v>
          </cell>
          <cell r="M21">
            <v>0</v>
          </cell>
          <cell r="P21">
            <v>9.5161290322580642E-3</v>
          </cell>
          <cell r="S21">
            <v>5.833548387096775E-2</v>
          </cell>
          <cell r="V21">
            <v>2.3866666666666671E-3</v>
          </cell>
          <cell r="Y21">
            <v>1.0064516129032263E-2</v>
          </cell>
        </row>
        <row r="22">
          <cell r="G22">
            <v>0</v>
          </cell>
          <cell r="J22">
            <v>1.4238709677419357E-2</v>
          </cell>
          <cell r="M22">
            <v>1.0000000000000004E-2</v>
          </cell>
          <cell r="P22">
            <v>9.9258064516129039E-3</v>
          </cell>
          <cell r="S22">
            <v>1.2503225806451614E-2</v>
          </cell>
          <cell r="V22">
            <v>4.0999999999999994E-4</v>
          </cell>
          <cell r="Y22">
            <v>7.935483870967746E-3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0.5924879999999999</v>
          </cell>
          <cell r="G25">
            <v>0.5939859999999999</v>
          </cell>
          <cell r="I25">
            <v>0.60345399999999993</v>
          </cell>
          <cell r="L25">
            <v>0.59548599999999996</v>
          </cell>
          <cell r="O25">
            <v>0.591611</v>
          </cell>
          <cell r="R25">
            <v>0.66253300000000015</v>
          </cell>
          <cell r="U25">
            <v>0.64358800000000005</v>
          </cell>
        </row>
      </sheetData>
      <sheetData sheetId="1">
        <row r="26">
          <cell r="E26">
            <v>1038.1300000000001</v>
          </cell>
          <cell r="K26">
            <v>1042.56</v>
          </cell>
          <cell r="N26">
            <v>1046.02</v>
          </cell>
          <cell r="Q26">
            <v>1052.28</v>
          </cell>
          <cell r="T26">
            <v>1054.8800000000001</v>
          </cell>
          <cell r="W26">
            <v>1117.8900000000001</v>
          </cell>
          <cell r="Z26">
            <v>1092.76</v>
          </cell>
        </row>
      </sheetData>
      <sheetData sheetId="2"/>
      <sheetData sheetId="3">
        <row r="7">
          <cell r="F7">
            <v>44105</v>
          </cell>
        </row>
        <row r="9">
          <cell r="G9">
            <v>1044.954</v>
          </cell>
          <cell r="J9">
            <v>1040.1099999999999</v>
          </cell>
          <cell r="M9">
            <v>1057.2609999999995</v>
          </cell>
          <cell r="P9">
            <v>1048.3744666666666</v>
          </cell>
          <cell r="S9">
            <v>1054.5580666666667</v>
          </cell>
          <cell r="V9">
            <v>1120.5666666666666</v>
          </cell>
          <cell r="Y9">
            <v>1095.6049666666665</v>
          </cell>
        </row>
        <row r="11">
          <cell r="G11">
            <v>0.59540000000000004</v>
          </cell>
          <cell r="J11">
            <v>0.5938133333333333</v>
          </cell>
          <cell r="M11">
            <v>0.59233333333333316</v>
          </cell>
          <cell r="P11">
            <v>0.60496666666666654</v>
          </cell>
          <cell r="S11">
            <v>0.59687666666666661</v>
          </cell>
          <cell r="V11">
            <v>0.6640999999999998</v>
          </cell>
          <cell r="Y11">
            <v>0.64539999999999997</v>
          </cell>
        </row>
        <row r="13">
          <cell r="G13">
            <v>1.2818000000000001</v>
          </cell>
          <cell r="J13">
            <v>1.04461</v>
          </cell>
          <cell r="M13">
            <v>0.59066666666666667</v>
          </cell>
          <cell r="P13">
            <v>1.4837566666666671</v>
          </cell>
          <cell r="S13">
            <v>0.2939133333333333</v>
          </cell>
          <cell r="V13">
            <v>2.4659800000000001</v>
          </cell>
          <cell r="Y13">
            <v>2.222466666666667</v>
          </cell>
        </row>
        <row r="14">
          <cell r="G14">
            <v>0.4728</v>
          </cell>
          <cell r="J14">
            <v>0.71399000000000001</v>
          </cell>
          <cell r="M14">
            <v>0.29366666666666674</v>
          </cell>
          <cell r="P14">
            <v>0.79213000000000022</v>
          </cell>
          <cell r="S14">
            <v>0.82977000000000012</v>
          </cell>
          <cell r="V14">
            <v>0.96898666666666655</v>
          </cell>
          <cell r="Y14">
            <v>0.94773333333333332</v>
          </cell>
        </row>
        <row r="15">
          <cell r="G15">
            <v>92.094700000000003</v>
          </cell>
          <cell r="J15">
            <v>93.261349999999993</v>
          </cell>
          <cell r="M15">
            <v>92.798666666666662</v>
          </cell>
          <cell r="P15">
            <v>91.147803333333329</v>
          </cell>
          <cell r="S15">
            <v>92.739403333333343</v>
          </cell>
          <cell r="V15">
            <v>79.096299999999999</v>
          </cell>
          <cell r="Y15">
            <v>83.030500000000004</v>
          </cell>
        </row>
        <row r="16">
          <cell r="G16">
            <v>5.9553000000000003</v>
          </cell>
          <cell r="J16">
            <v>4.4301599999999999</v>
          </cell>
          <cell r="M16">
            <v>5.9533333333333349</v>
          </cell>
          <cell r="P16">
            <v>5.8657333333333321</v>
          </cell>
          <cell r="S16">
            <v>5.6652666666666667</v>
          </cell>
          <cell r="V16">
            <v>16.492746666666665</v>
          </cell>
          <cell r="Y16">
            <v>12.903899999999997</v>
          </cell>
        </row>
        <row r="17">
          <cell r="G17">
            <v>0.1686</v>
          </cell>
          <cell r="J17">
            <v>0.43838666666666665</v>
          </cell>
          <cell r="M17">
            <v>0.29633333333333328</v>
          </cell>
          <cell r="P17">
            <v>0.57721333333333347</v>
          </cell>
          <cell r="S17">
            <v>0.37499333333333335</v>
          </cell>
          <cell r="V17">
            <v>0.94072333333333336</v>
          </cell>
          <cell r="Y17">
            <v>0.8171666666666666</v>
          </cell>
        </row>
        <row r="18">
          <cell r="G18">
            <v>2.8E-3</v>
          </cell>
          <cell r="J18">
            <v>2.6500000000000003E-2</v>
          </cell>
          <cell r="M18">
            <v>2.5666666666666678E-2</v>
          </cell>
          <cell r="P18">
            <v>3.3950000000000001E-2</v>
          </cell>
          <cell r="S18">
            <v>3.0316666666666665E-2</v>
          </cell>
          <cell r="V18">
            <v>1.4396666666666665E-2</v>
          </cell>
          <cell r="Y18">
            <v>2.1533333333333342E-2</v>
          </cell>
        </row>
        <row r="19">
          <cell r="G19">
            <v>5.5999999999999999E-3</v>
          </cell>
          <cell r="J19">
            <v>5.0553333333333332E-2</v>
          </cell>
          <cell r="M19">
            <v>3.0000000000000016E-2</v>
          </cell>
          <cell r="P19">
            <v>6.8510000000000015E-2</v>
          </cell>
          <cell r="S19">
            <v>4.4226666666666678E-2</v>
          </cell>
          <cell r="V19">
            <v>2.2639999999999997E-2</v>
          </cell>
          <cell r="Y19">
            <v>4.2133333333333349E-2</v>
          </cell>
        </row>
        <row r="20">
          <cell r="G20">
            <v>1.2999999999999999E-3</v>
          </cell>
          <cell r="J20">
            <v>1.0783333333333334E-2</v>
          </cell>
          <cell r="M20">
            <v>8.0000000000000019E-3</v>
          </cell>
          <cell r="P20">
            <v>1.1256666666666667E-2</v>
          </cell>
          <cell r="S20">
            <v>8.5266666666666668E-3</v>
          </cell>
          <cell r="V20">
            <v>9.9666666666666632E-4</v>
          </cell>
          <cell r="Y20">
            <v>5.2333333333333346E-3</v>
          </cell>
        </row>
        <row r="21">
          <cell r="G21">
            <v>1E-4</v>
          </cell>
          <cell r="J21">
            <v>8.4933333333333336E-3</v>
          </cell>
          <cell r="M21">
            <v>0</v>
          </cell>
          <cell r="P21">
            <v>1.1376666666666669E-2</v>
          </cell>
          <cell r="S21">
            <v>7.1533333333333345E-3</v>
          </cell>
          <cell r="V21">
            <v>7.2666666666666669E-4</v>
          </cell>
          <cell r="Y21">
            <v>5.5000000000000005E-3</v>
          </cell>
        </row>
        <row r="22">
          <cell r="G22">
            <v>2.9999999999999997E-4</v>
          </cell>
          <cell r="J22">
            <v>1.5106666666666669E-2</v>
          </cell>
          <cell r="M22">
            <v>0</v>
          </cell>
          <cell r="P22">
            <v>8.2933333333333348E-3</v>
          </cell>
          <cell r="S22">
            <v>6.4166666666666669E-3</v>
          </cell>
          <cell r="V22">
            <v>9.333333333333333E-5</v>
          </cell>
          <cell r="Y22">
            <v>4.1000000000000012E-3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0.60602899999999993</v>
          </cell>
          <cell r="G25">
            <v>0.59635899999999997</v>
          </cell>
          <cell r="I25">
            <v>0.5972400000000001</v>
          </cell>
          <cell r="L25">
            <v>0.58319900000000002</v>
          </cell>
          <cell r="O25">
            <v>0.59307799999999999</v>
          </cell>
          <cell r="R25">
            <v>0.65307000000000004</v>
          </cell>
          <cell r="U25">
            <v>0.63227</v>
          </cell>
        </row>
      </sheetData>
      <sheetData sheetId="1">
        <row r="26">
          <cell r="E26">
            <v>1059.69</v>
          </cell>
          <cell r="K26">
            <v>1047.69</v>
          </cell>
          <cell r="N26">
            <v>1039.6099999999999</v>
          </cell>
          <cell r="Q26">
            <v>1017.19</v>
          </cell>
          <cell r="T26">
            <v>1059.56</v>
          </cell>
          <cell r="W26">
            <v>1107.92</v>
          </cell>
          <cell r="Z26">
            <v>1077.42</v>
          </cell>
        </row>
      </sheetData>
      <sheetData sheetId="2" refreshError="1"/>
      <sheetData sheetId="3">
        <row r="7">
          <cell r="F7">
            <v>44136</v>
          </cell>
        </row>
        <row r="9">
          <cell r="G9">
            <v>1050.212</v>
          </cell>
          <cell r="J9">
            <v>1062.6483870967743</v>
          </cell>
          <cell r="M9">
            <v>1062.5293548387097</v>
          </cell>
          <cell r="P9">
            <v>1041.8620000000001</v>
          </cell>
          <cell r="S9">
            <v>1019.7554838709676</v>
          </cell>
          <cell r="V9">
            <v>1110.0387096774195</v>
          </cell>
          <cell r="Y9">
            <v>1080.1984193548387</v>
          </cell>
        </row>
        <row r="11">
          <cell r="G11">
            <v>0.5978</v>
          </cell>
          <cell r="J11">
            <v>0.60785483870967738</v>
          </cell>
          <cell r="M11">
            <v>0.59516129032258058</v>
          </cell>
          <cell r="P11">
            <v>0.59868709677419352</v>
          </cell>
          <cell r="S11">
            <v>0.58482258064516113</v>
          </cell>
          <cell r="V11">
            <v>0.65441935483870961</v>
          </cell>
          <cell r="Y11">
            <v>0.63400000000000001</v>
          </cell>
        </row>
        <row r="13">
          <cell r="G13">
            <v>1.2123999999999999</v>
          </cell>
          <cell r="J13">
            <v>1.0456548387096776</v>
          </cell>
          <cell r="M13">
            <v>0.48612903225806464</v>
          </cell>
          <cell r="P13">
            <v>1.3718483870967744</v>
          </cell>
          <cell r="S13">
            <v>0.45119354838709685</v>
          </cell>
          <cell r="V13">
            <v>2.2245032258064517</v>
          </cell>
          <cell r="Y13">
            <v>2.2101935483870965</v>
          </cell>
        </row>
        <row r="14">
          <cell r="G14">
            <v>0.46160000000000001</v>
          </cell>
          <cell r="J14">
            <v>0.69341935483870953</v>
          </cell>
          <cell r="M14">
            <v>0.26419354838709674</v>
          </cell>
          <cell r="P14">
            <v>0.73334193548387083</v>
          </cell>
          <cell r="S14">
            <v>1.3520419354838711</v>
          </cell>
          <cell r="V14">
            <v>0.94401935483870958</v>
          </cell>
          <cell r="Y14">
            <v>0.85629032258064508</v>
          </cell>
        </row>
        <row r="15">
          <cell r="G15">
            <v>91.769800000000004</v>
          </cell>
          <cell r="J15">
            <v>90.899425806451617</v>
          </cell>
          <cell r="M15">
            <v>92.762903225806426</v>
          </cell>
          <cell r="P15">
            <v>92.23709677419356</v>
          </cell>
          <cell r="S15">
            <v>95.339374193548366</v>
          </cell>
          <cell r="V15">
            <v>80.957400000000007</v>
          </cell>
          <cell r="Y15">
            <v>85.151806451612927</v>
          </cell>
        </row>
        <row r="16">
          <cell r="G16">
            <v>6.2084000000000001</v>
          </cell>
          <cell r="J16">
            <v>6.3638258064516124</v>
          </cell>
          <cell r="M16">
            <v>5.8583870967741918</v>
          </cell>
          <cell r="P16">
            <v>5.0884709677419364</v>
          </cell>
          <cell r="S16">
            <v>2.6770419354838708</v>
          </cell>
          <cell r="V16">
            <v>14.986490322580645</v>
          </cell>
          <cell r="Y16">
            <v>11.011483870967741</v>
          </cell>
        </row>
        <row r="17">
          <cell r="G17">
            <v>0.29870000000000002</v>
          </cell>
          <cell r="J17">
            <v>0.79539677419354848</v>
          </cell>
          <cell r="M17">
            <v>0.49741935483870975</v>
          </cell>
          <cell r="P17">
            <v>0.45282580645161297</v>
          </cell>
          <cell r="S17">
            <v>0.14053870967741935</v>
          </cell>
          <cell r="V17">
            <v>0.84412258064516132</v>
          </cell>
          <cell r="Y17">
            <v>0.69303225806451607</v>
          </cell>
        </row>
        <row r="18">
          <cell r="G18">
            <v>1.1599999999999999E-2</v>
          </cell>
          <cell r="J18">
            <v>6.0445161290322569E-2</v>
          </cell>
          <cell r="M18">
            <v>5.0322580645161305E-2</v>
          </cell>
          <cell r="P18">
            <v>2.8058064516129029E-2</v>
          </cell>
          <cell r="S18">
            <v>1.2019354838709681E-2</v>
          </cell>
          <cell r="V18">
            <v>1.5235483870967743E-2</v>
          </cell>
          <cell r="Y18">
            <v>2.0838709677419368E-2</v>
          </cell>
        </row>
        <row r="19">
          <cell r="G19">
            <v>1.78E-2</v>
          </cell>
          <cell r="J19">
            <v>0.10460645161290323</v>
          </cell>
          <cell r="M19">
            <v>6.3225806451612909E-2</v>
          </cell>
          <cell r="P19">
            <v>5.8412903225806445E-2</v>
          </cell>
          <cell r="S19">
            <v>1.6687096774193548E-2</v>
          </cell>
          <cell r="V19">
            <v>2.3061290322580651E-2</v>
          </cell>
          <cell r="Y19">
            <v>4.0838709677419371E-2</v>
          </cell>
        </row>
        <row r="20">
          <cell r="G20">
            <v>1.4E-3</v>
          </cell>
          <cell r="J20">
            <v>1.3754838709677419E-2</v>
          </cell>
          <cell r="M20">
            <v>1.1290322580645166E-2</v>
          </cell>
          <cell r="P20">
            <v>1.0412903225806449E-2</v>
          </cell>
          <cell r="S20">
            <v>3.8129032258064515E-3</v>
          </cell>
          <cell r="V20">
            <v>1.4225806451612904E-3</v>
          </cell>
          <cell r="Y20">
            <v>5.4193548387096785E-3</v>
          </cell>
        </row>
        <row r="21">
          <cell r="G21">
            <v>8.9999999999999998E-4</v>
          </cell>
          <cell r="J21">
            <v>1.0848387096774196E-2</v>
          </cell>
          <cell r="M21">
            <v>4.193548387096774E-3</v>
          </cell>
          <cell r="P21">
            <v>1.0393548387096775E-2</v>
          </cell>
          <cell r="S21">
            <v>2.9838709677419361E-3</v>
          </cell>
          <cell r="V21">
            <v>1.0096774193548385E-3</v>
          </cell>
          <cell r="Y21">
            <v>5.5806451612903244E-3</v>
          </cell>
        </row>
        <row r="22">
          <cell r="G22">
            <v>5.9999999999999995E-4</v>
          </cell>
          <cell r="J22">
            <v>1.2719354838709677E-2</v>
          </cell>
          <cell r="M22">
            <v>0</v>
          </cell>
          <cell r="P22">
            <v>9.112903225806452E-3</v>
          </cell>
          <cell r="S22">
            <v>4.3032258064516129E-3</v>
          </cell>
          <cell r="V22">
            <v>3.0967741935483868E-4</v>
          </cell>
          <cell r="Y22">
            <v>4.4516129032258064E-3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0.59484700000000001</v>
          </cell>
          <cell r="G25">
            <v>0.58922400000000008</v>
          </cell>
          <cell r="I25">
            <v>0.60339300000000007</v>
          </cell>
          <cell r="L25">
            <v>0.58285600000000004</v>
          </cell>
          <cell r="O25">
            <v>0.58914700000000009</v>
          </cell>
          <cell r="R25">
            <v>0.65488900000000005</v>
          </cell>
          <cell r="U25">
            <v>0.63807200000000008</v>
          </cell>
        </row>
      </sheetData>
      <sheetData sheetId="1">
        <row r="26">
          <cell r="E26">
            <v>1042.93</v>
          </cell>
          <cell r="K26">
            <v>1038.07</v>
          </cell>
          <cell r="N26">
            <v>1053.1199999999999</v>
          </cell>
          <cell r="Q26">
            <v>1018.1</v>
          </cell>
          <cell r="T26">
            <v>1056.02</v>
          </cell>
          <cell r="W26">
            <v>1110.27</v>
          </cell>
          <cell r="Z26">
            <v>1086.03</v>
          </cell>
        </row>
      </sheetData>
      <sheetData sheetId="2"/>
      <sheetData sheetId="3">
        <row r="7">
          <cell r="F7">
            <v>44166</v>
          </cell>
        </row>
        <row r="9">
          <cell r="G9">
            <v>1040.6949999999999</v>
          </cell>
          <cell r="J9">
            <v>1045.3333333333333</v>
          </cell>
          <cell r="M9">
            <v>1058.5213333333331</v>
          </cell>
          <cell r="P9">
            <v>1055.7589333333335</v>
          </cell>
          <cell r="S9">
            <v>1021.0725666666666</v>
          </cell>
          <cell r="V9">
            <v>1112.3666666666666</v>
          </cell>
          <cell r="Y9">
            <v>1089.5182333333332</v>
          </cell>
        </row>
        <row r="11">
          <cell r="G11">
            <v>0.59060000000000001</v>
          </cell>
          <cell r="J11">
            <v>0.59636666666666649</v>
          </cell>
          <cell r="M11">
            <v>0.59</v>
          </cell>
          <cell r="P11">
            <v>0.60497999999999985</v>
          </cell>
          <cell r="S11">
            <v>0.58465666666666649</v>
          </cell>
          <cell r="V11">
            <v>0.65612333333333328</v>
          </cell>
          <cell r="Y11">
            <v>0.64026666666666676</v>
          </cell>
        </row>
        <row r="13">
          <cell r="G13">
            <v>1.0962000000000001</v>
          </cell>
          <cell r="J13">
            <v>0.9927566666666664</v>
          </cell>
          <cell r="M13">
            <v>0.37866666666666676</v>
          </cell>
          <cell r="P13">
            <v>1.2338066666666669</v>
          </cell>
          <cell r="S13">
            <v>0.5895166666666668</v>
          </cell>
          <cell r="V13">
            <v>2.2464666666666662</v>
          </cell>
          <cell r="Y13">
            <v>2.2692666666666663</v>
          </cell>
        </row>
        <row r="14">
          <cell r="G14">
            <v>0.46650000000000003</v>
          </cell>
          <cell r="J14">
            <v>0.70125000000000004</v>
          </cell>
          <cell r="M14">
            <v>0.23200000000000001</v>
          </cell>
          <cell r="P14">
            <v>0.66679333333333346</v>
          </cell>
          <cell r="S14">
            <v>1.1993366666666667</v>
          </cell>
          <cell r="V14">
            <v>0.94374333333333338</v>
          </cell>
          <cell r="Y14">
            <v>0.84379999999999999</v>
          </cell>
        </row>
        <row r="15">
          <cell r="G15">
            <v>93.053899999999999</v>
          </cell>
          <cell r="J15">
            <v>92.665293333333324</v>
          </cell>
          <cell r="M15">
            <v>93.278333333333293</v>
          </cell>
          <cell r="P15">
            <v>90.958336666666639</v>
          </cell>
          <cell r="S15">
            <v>95.201496666666671</v>
          </cell>
          <cell r="V15">
            <v>80.613680000000002</v>
          </cell>
          <cell r="Y15">
            <v>83.857600000000005</v>
          </cell>
        </row>
        <row r="16">
          <cell r="G16">
            <v>5.2224000000000004</v>
          </cell>
          <cell r="J16">
            <v>5.1273366666666655</v>
          </cell>
          <cell r="M16">
            <v>5.7436666666666669</v>
          </cell>
          <cell r="P16">
            <v>6.5352633333333339</v>
          </cell>
          <cell r="S16">
            <v>2.8280466666666668</v>
          </cell>
          <cell r="V16">
            <v>15.269936666666666</v>
          </cell>
          <cell r="Y16">
            <v>12.212233333333332</v>
          </cell>
        </row>
        <row r="17">
          <cell r="G17">
            <v>0.13980000000000001</v>
          </cell>
          <cell r="J17">
            <v>0.42153333333333326</v>
          </cell>
          <cell r="M17">
            <v>0.29966666666666669</v>
          </cell>
          <cell r="P17">
            <v>0.48099000000000003</v>
          </cell>
          <cell r="S17">
            <v>0.14254</v>
          </cell>
          <cell r="V17">
            <v>0.88890666666666673</v>
          </cell>
          <cell r="Y17">
            <v>0.75323333333333331</v>
          </cell>
        </row>
        <row r="18">
          <cell r="G18">
            <v>2E-3</v>
          </cell>
          <cell r="J18">
            <v>2.4136666666666657E-2</v>
          </cell>
          <cell r="M18">
            <v>3.2000000000000015E-2</v>
          </cell>
          <cell r="P18">
            <v>2.8843333333333335E-2</v>
          </cell>
          <cell r="S18">
            <v>1.3673333333333334E-2</v>
          </cell>
          <cell r="V18">
            <v>1.4749999999999997E-2</v>
          </cell>
          <cell r="Y18">
            <v>1.8533333333333343E-2</v>
          </cell>
        </row>
        <row r="19">
          <cell r="G19">
            <v>2.2000000000000001E-3</v>
          </cell>
          <cell r="J19">
            <v>4.0520000000000007E-2</v>
          </cell>
          <cell r="M19">
            <v>2.7333333333333352E-2</v>
          </cell>
          <cell r="P19">
            <v>6.0139999999999992E-2</v>
          </cell>
          <cell r="S19">
            <v>1.4593333333333338E-2</v>
          </cell>
          <cell r="V19">
            <v>2.2863333333333333E-2</v>
          </cell>
          <cell r="Y19">
            <v>3.4433333333333344E-2</v>
          </cell>
        </row>
        <row r="20">
          <cell r="G20">
            <v>1E-4</v>
          </cell>
          <cell r="J20">
            <v>7.949999999999997E-3</v>
          </cell>
          <cell r="M20">
            <v>8.666666666666668E-3</v>
          </cell>
          <cell r="P20">
            <v>1.1386666666666672E-2</v>
          </cell>
          <cell r="S20">
            <v>3.5600000000000007E-3</v>
          </cell>
          <cell r="V20">
            <v>1.0233333333333333E-3</v>
          </cell>
          <cell r="Y20">
            <v>3.8666666666666671E-3</v>
          </cell>
        </row>
        <row r="21">
          <cell r="G21">
            <v>0</v>
          </cell>
          <cell r="J21">
            <v>6.7033333333333337E-3</v>
          </cell>
          <cell r="M21">
            <v>0</v>
          </cell>
          <cell r="P21">
            <v>1.1906666666666668E-2</v>
          </cell>
          <cell r="S21">
            <v>2.2333333333333328E-3</v>
          </cell>
          <cell r="V21">
            <v>5.6333333333333344E-4</v>
          </cell>
          <cell r="Y21">
            <v>3.8000000000000004E-3</v>
          </cell>
        </row>
        <row r="22">
          <cell r="G22">
            <v>0</v>
          </cell>
          <cell r="J22">
            <v>1.2693333333333336E-2</v>
          </cell>
          <cell r="M22">
            <v>0</v>
          </cell>
          <cell r="P22">
            <v>1.2549999999999999E-2</v>
          </cell>
          <cell r="S22">
            <v>4.9899999999999988E-3</v>
          </cell>
          <cell r="V22">
            <v>3.6666666666666666E-5</v>
          </cell>
          <cell r="Y22">
            <v>3.200000000000001E-3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0.59357700000000002</v>
          </cell>
          <cell r="G25">
            <v>0.58520499999999998</v>
          </cell>
          <cell r="I25">
            <v>0.61182300000000001</v>
          </cell>
          <cell r="L25">
            <v>0.59050700000000012</v>
          </cell>
          <cell r="O25">
            <v>0.59145099999999995</v>
          </cell>
          <cell r="R25">
            <v>0.645895</v>
          </cell>
          <cell r="U25">
            <v>0.60361699999999996</v>
          </cell>
        </row>
      </sheetData>
      <sheetData sheetId="1">
        <row r="26">
          <cell r="E26">
            <v>1042.3800000000001</v>
          </cell>
          <cell r="K26">
            <v>1031.2</v>
          </cell>
          <cell r="N26">
            <v>1061.78</v>
          </cell>
          <cell r="Q26">
            <v>1033.06</v>
          </cell>
          <cell r="T26">
            <v>1062.47</v>
          </cell>
          <cell r="W26">
            <v>1100.04</v>
          </cell>
          <cell r="Z26">
            <v>1042.93</v>
          </cell>
        </row>
      </sheetData>
      <sheetData sheetId="2"/>
      <sheetData sheetId="3">
        <row r="7">
          <cell r="F7">
            <v>43862</v>
          </cell>
        </row>
        <row r="9">
          <cell r="G9">
            <v>1033.597</v>
          </cell>
          <cell r="J9">
            <v>1044.7322580645161</v>
          </cell>
          <cell r="M9">
            <v>1064.8964516129033</v>
          </cell>
          <cell r="P9">
            <v>1064.4870967741936</v>
          </cell>
          <cell r="S9">
            <v>1040.4806451612903</v>
          </cell>
          <cell r="V9">
            <v>1102.1645161290321</v>
          </cell>
          <cell r="Y9">
            <v>1045.2483548387095</v>
          </cell>
        </row>
        <row r="11">
          <cell r="G11">
            <v>0.58650000000000002</v>
          </cell>
          <cell r="J11">
            <v>0.594948387096774</v>
          </cell>
          <cell r="M11">
            <v>0.59064516129032263</v>
          </cell>
          <cell r="P11">
            <v>0.61348709677419366</v>
          </cell>
          <cell r="S11">
            <v>0.59513870967741933</v>
          </cell>
          <cell r="V11">
            <v>0.64720645161290336</v>
          </cell>
          <cell r="Y11">
            <v>0.60512903225806458</v>
          </cell>
        </row>
        <row r="13">
          <cell r="G13">
            <v>1.1760999999999999</v>
          </cell>
          <cell r="J13">
            <v>1.0108677419354839</v>
          </cell>
          <cell r="M13">
            <v>0.26548387096774184</v>
          </cell>
          <cell r="P13">
            <v>1.1358354838709677</v>
          </cell>
          <cell r="S13">
            <v>0.89557096774193534</v>
          </cell>
          <cell r="V13">
            <v>2.0905000000000005</v>
          </cell>
          <cell r="Y13">
            <v>1.9433870967741935</v>
          </cell>
        </row>
        <row r="14">
          <cell r="G14">
            <v>0.4375</v>
          </cell>
          <cell r="J14">
            <v>0.62564193548387093</v>
          </cell>
          <cell r="M14">
            <v>0.19193548387096787</v>
          </cell>
          <cell r="P14">
            <v>0.91418064516129038</v>
          </cell>
          <cell r="S14">
            <v>0.87668709677419332</v>
          </cell>
          <cell r="V14">
            <v>0.89465483870967744</v>
          </cell>
          <cell r="Y14">
            <v>0.62167741935483878</v>
          </cell>
        </row>
        <row r="15">
          <cell r="G15">
            <v>93.786600000000007</v>
          </cell>
          <cell r="J15">
            <v>92.852664516129011</v>
          </cell>
          <cell r="M15">
            <v>92.915161290322587</v>
          </cell>
          <cell r="P15">
            <v>89.64120000000004</v>
          </cell>
          <cell r="S15">
            <v>93.824510000000004</v>
          </cell>
          <cell r="V15">
            <v>82.413780000000003</v>
          </cell>
          <cell r="Y15">
            <v>90.866516129032277</v>
          </cell>
        </row>
        <row r="16">
          <cell r="G16">
            <v>4.5118</v>
          </cell>
          <cell r="J16">
            <v>5.0131354838709674</v>
          </cell>
          <cell r="M16">
            <v>6.1625806451612899</v>
          </cell>
          <cell r="P16">
            <v>7.5555161290322586</v>
          </cell>
          <cell r="S16">
            <v>3.9884290322580642</v>
          </cell>
          <cell r="V16">
            <v>13.703380645161293</v>
          </cell>
          <cell r="Y16">
            <v>5.8680645161290323</v>
          </cell>
        </row>
        <row r="17">
          <cell r="G17">
            <v>6.7799999999999999E-2</v>
          </cell>
          <cell r="J17">
            <v>0.41246774193548386</v>
          </cell>
          <cell r="M17">
            <v>0.36322580645161284</v>
          </cell>
          <cell r="P17">
            <v>0.60919677419354834</v>
          </cell>
          <cell r="S17">
            <v>0.25091290322580645</v>
          </cell>
          <cell r="V17">
            <v>0.84287419354838722</v>
          </cell>
          <cell r="Y17">
            <v>0.5726451612903225</v>
          </cell>
        </row>
        <row r="18">
          <cell r="G18">
            <v>1.1999999999999999E-3</v>
          </cell>
          <cell r="J18">
            <v>2.2606451612903217E-2</v>
          </cell>
          <cell r="M18">
            <v>4.2903225806451631E-2</v>
          </cell>
          <cell r="P18">
            <v>3.5451612903225807E-2</v>
          </cell>
          <cell r="S18">
            <v>2.5725806451612904E-2</v>
          </cell>
          <cell r="V18">
            <v>1.804193548387097E-2</v>
          </cell>
          <cell r="Y18">
            <v>3.2354838709677439E-2</v>
          </cell>
        </row>
        <row r="19">
          <cell r="G19">
            <v>2E-3</v>
          </cell>
          <cell r="J19">
            <v>3.6990322580645177E-2</v>
          </cell>
          <cell r="M19">
            <v>3.7096774193548405E-2</v>
          </cell>
          <cell r="P19">
            <v>7.1087096774193545E-2</v>
          </cell>
          <cell r="S19">
            <v>6.3603225806451585E-2</v>
          </cell>
          <cell r="V19">
            <v>2.9167741935483868E-2</v>
          </cell>
          <cell r="Y19">
            <v>6.5161290322580653E-2</v>
          </cell>
        </row>
        <row r="20">
          <cell r="G20">
            <v>0</v>
          </cell>
          <cell r="J20">
            <v>7.18709677419355E-3</v>
          </cell>
          <cell r="M20">
            <v>1.0000000000000004E-2</v>
          </cell>
          <cell r="P20">
            <v>1.2712903225806453E-2</v>
          </cell>
          <cell r="S20">
            <v>2.7651612903225799E-2</v>
          </cell>
          <cell r="V20">
            <v>1.7967741935483873E-3</v>
          </cell>
          <cell r="Y20">
            <v>1.0612903225806455E-2</v>
          </cell>
        </row>
        <row r="21">
          <cell r="G21">
            <v>0</v>
          </cell>
          <cell r="J21">
            <v>5.9645161290322584E-3</v>
          </cell>
          <cell r="M21">
            <v>9.6774193548387097E-4</v>
          </cell>
          <cell r="P21">
            <v>1.2125806451612904E-2</v>
          </cell>
          <cell r="S21">
            <v>3.7190322580645169E-2</v>
          </cell>
          <cell r="V21">
            <v>1.5709677419354841E-3</v>
          </cell>
          <cell r="Y21">
            <v>1.0000000000000004E-2</v>
          </cell>
        </row>
        <row r="22">
          <cell r="G22">
            <v>0</v>
          </cell>
          <cell r="J22">
            <v>1.2577419354838706E-2</v>
          </cell>
          <cell r="M22">
            <v>1.0000000000000004E-2</v>
          </cell>
          <cell r="P22">
            <v>1.2680645161290324E-2</v>
          </cell>
          <cell r="S22">
            <v>1.4177419354838709E-2</v>
          </cell>
          <cell r="V22">
            <v>2.4516129032258063E-4</v>
          </cell>
          <cell r="Y22">
            <v>9.6774193548387153E-3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0.60130900000000009</v>
          </cell>
          <cell r="G25">
            <v>0.58540599999999987</v>
          </cell>
          <cell r="I25">
            <v>0.60542800000000019</v>
          </cell>
          <cell r="L25">
            <v>0.58945800000000004</v>
          </cell>
          <cell r="O25">
            <v>0.59345100000000006</v>
          </cell>
          <cell r="R25">
            <v>0.64612199999999997</v>
          </cell>
          <cell r="U25">
            <v>0.60189400000000004</v>
          </cell>
        </row>
      </sheetData>
      <sheetData sheetId="1">
        <row r="26">
          <cell r="E26">
            <v>1054.44</v>
          </cell>
          <cell r="K26">
            <v>1030.82</v>
          </cell>
          <cell r="N26">
            <v>1052.48</v>
          </cell>
          <cell r="Q26">
            <v>1033.8499999999999</v>
          </cell>
          <cell r="T26">
            <v>1065.69</v>
          </cell>
          <cell r="W26">
            <v>1099.82</v>
          </cell>
          <cell r="Z26">
            <v>1040.17</v>
          </cell>
        </row>
      </sheetData>
      <sheetData sheetId="2"/>
      <sheetData sheetId="3">
        <row r="7">
          <cell r="F7">
            <v>43891</v>
          </cell>
        </row>
        <row r="9">
          <cell r="G9">
            <v>1033.383</v>
          </cell>
          <cell r="J9">
            <v>1056.8068965517241</v>
          </cell>
          <cell r="M9">
            <v>1068.3810344827584</v>
          </cell>
          <cell r="P9">
            <v>1055.5</v>
          </cell>
          <cell r="S9">
            <v>1036.5310344827585</v>
          </cell>
          <cell r="V9">
            <v>1101.9172413793103</v>
          </cell>
          <cell r="Y9">
            <v>1042.5311034482756</v>
          </cell>
        </row>
        <row r="11">
          <cell r="G11">
            <v>0.58689999999999998</v>
          </cell>
          <cell r="J11">
            <v>0.60282068965517244</v>
          </cell>
          <cell r="M11">
            <v>0.59517241379310337</v>
          </cell>
          <cell r="P11">
            <v>0.6072206896551724</v>
          </cell>
          <cell r="S11">
            <v>0.59107931034482752</v>
          </cell>
          <cell r="V11">
            <v>0.6474206896551723</v>
          </cell>
          <cell r="Y11">
            <v>0.60327586206896544</v>
          </cell>
        </row>
        <row r="13">
          <cell r="G13">
            <v>1.2215</v>
          </cell>
          <cell r="J13">
            <v>1.033189655172414</v>
          </cell>
          <cell r="M13">
            <v>0.25310344827586195</v>
          </cell>
          <cell r="P13">
            <v>1.1415</v>
          </cell>
          <cell r="S13">
            <v>0.86341724137931031</v>
          </cell>
          <cell r="V13">
            <v>2.1137241379310345</v>
          </cell>
          <cell r="Y13">
            <v>1.9910344827586208</v>
          </cell>
        </row>
        <row r="14">
          <cell r="G14">
            <v>0.44369999999999998</v>
          </cell>
          <cell r="J14">
            <v>0.62235517241379323</v>
          </cell>
          <cell r="M14">
            <v>0.19655172413793107</v>
          </cell>
          <cell r="P14">
            <v>0.87565172413793102</v>
          </cell>
          <cell r="S14">
            <v>0.80741034482758622</v>
          </cell>
          <cell r="V14">
            <v>0.90315517241379317</v>
          </cell>
          <cell r="Y14">
            <v>0.58665517241379306</v>
          </cell>
        </row>
        <row r="15">
          <cell r="G15">
            <v>93.7089</v>
          </cell>
          <cell r="J15">
            <v>91.339434482758605</v>
          </cell>
          <cell r="M15">
            <v>92.501034482758612</v>
          </cell>
          <cell r="P15">
            <v>90.835141379310357</v>
          </cell>
          <cell r="S15">
            <v>93.641196551724136</v>
          </cell>
          <cell r="V15">
            <v>82.344196551724153</v>
          </cell>
          <cell r="Y15">
            <v>91.15517241379311</v>
          </cell>
        </row>
        <row r="16">
          <cell r="G16">
            <v>4.5237999999999996</v>
          </cell>
          <cell r="J16">
            <v>6.408010344827586</v>
          </cell>
          <cell r="M16">
            <v>6.5758620689655185</v>
          </cell>
          <cell r="P16">
            <v>6.4449344827586197</v>
          </cell>
          <cell r="S16">
            <v>4.3794137931034482</v>
          </cell>
          <cell r="V16">
            <v>13.772127586206897</v>
          </cell>
          <cell r="Y16">
            <v>5.6065862068965506</v>
          </cell>
        </row>
        <row r="17">
          <cell r="G17">
            <v>8.1900000000000001E-2</v>
          </cell>
          <cell r="J17">
            <v>0.50601034482758633</v>
          </cell>
          <cell r="M17">
            <v>0.37793103448275867</v>
          </cell>
          <cell r="P17">
            <v>0.56442413793103441</v>
          </cell>
          <cell r="S17">
            <v>0.23724827586206901</v>
          </cell>
          <cell r="V17">
            <v>0.80666896551724132</v>
          </cell>
          <cell r="Y17">
            <v>0.53748275862068962</v>
          </cell>
        </row>
        <row r="18">
          <cell r="G18">
            <v>1.1999999999999999E-3</v>
          </cell>
          <cell r="J18">
            <v>2.4048275862068969E-2</v>
          </cell>
          <cell r="M18">
            <v>4.2068965517241395E-2</v>
          </cell>
          <cell r="P18">
            <v>3.4079310344827578E-2</v>
          </cell>
          <cell r="S18">
            <v>1.8968965517241386E-2</v>
          </cell>
          <cell r="V18">
            <v>1.8996551724137938E-2</v>
          </cell>
          <cell r="Y18">
            <v>2.9862068965517262E-2</v>
          </cell>
        </row>
        <row r="19">
          <cell r="G19">
            <v>2.0999999999999999E-3</v>
          </cell>
          <cell r="J19">
            <v>4.0558620689655177E-2</v>
          </cell>
          <cell r="M19">
            <v>3.6896551724137944E-2</v>
          </cell>
          <cell r="P19">
            <v>6.6275862068965519E-2</v>
          </cell>
          <cell r="S19">
            <v>2.4572413793103449E-2</v>
          </cell>
          <cell r="V19">
            <v>3.1486206896551724E-2</v>
          </cell>
          <cell r="Y19">
            <v>6.0344827586206906E-2</v>
          </cell>
        </row>
        <row r="20">
          <cell r="G20">
            <v>1E-4</v>
          </cell>
          <cell r="J20">
            <v>7.8724137931034475E-3</v>
          </cell>
          <cell r="M20">
            <v>1.0000000000000004E-2</v>
          </cell>
          <cell r="P20">
            <v>1.223103448275862E-2</v>
          </cell>
          <cell r="S20">
            <v>6.8241379310344831E-3</v>
          </cell>
          <cell r="V20">
            <v>2.2896551724137931E-3</v>
          </cell>
          <cell r="Y20">
            <v>1.0000000000000004E-2</v>
          </cell>
        </row>
        <row r="21">
          <cell r="G21">
            <v>0</v>
          </cell>
          <cell r="J21">
            <v>6.4379310344827578E-3</v>
          </cell>
          <cell r="M21">
            <v>3.4482758620689658E-4</v>
          </cell>
          <cell r="P21">
            <v>1.1448275862068964E-2</v>
          </cell>
          <cell r="S21">
            <v>4.6137931034482766E-3</v>
          </cell>
          <cell r="V21">
            <v>2.117241379310345E-3</v>
          </cell>
          <cell r="Y21">
            <v>9.7241379310344864E-3</v>
          </cell>
        </row>
        <row r="22">
          <cell r="G22">
            <v>0</v>
          </cell>
          <cell r="J22">
            <v>1.2189655172413792E-2</v>
          </cell>
          <cell r="M22">
            <v>3.7931034482758617E-3</v>
          </cell>
          <cell r="P22">
            <v>1.4303448275862069E-2</v>
          </cell>
          <cell r="S22">
            <v>1.4465517241379308E-2</v>
          </cell>
          <cell r="V22">
            <v>4.7931034482758618E-4</v>
          </cell>
          <cell r="Y22">
            <v>1.3379310344827594E-2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0.59552699999999992</v>
          </cell>
          <cell r="G25">
            <v>0.58574999999999988</v>
          </cell>
          <cell r="I25">
            <v>0.60899900000000007</v>
          </cell>
          <cell r="L25">
            <v>0.58908699999999992</v>
          </cell>
          <cell r="O25">
            <v>0.59316800000000003</v>
          </cell>
          <cell r="R25">
            <v>0.64748400000000006</v>
          </cell>
          <cell r="U25">
            <v>0.60083400000000009</v>
          </cell>
        </row>
      </sheetData>
      <sheetData sheetId="1">
        <row r="26">
          <cell r="E26">
            <v>1044.97</v>
          </cell>
          <cell r="K26">
            <v>1030.8699999999999</v>
          </cell>
          <cell r="N26">
            <v>1054.68</v>
          </cell>
          <cell r="Q26">
            <v>1041.6500000000001</v>
          </cell>
          <cell r="T26">
            <v>1065.82</v>
          </cell>
          <cell r="W26">
            <v>1100.6600000000001</v>
          </cell>
          <cell r="Z26">
            <v>1037.05</v>
          </cell>
        </row>
      </sheetData>
      <sheetData sheetId="2"/>
      <sheetData sheetId="3">
        <row r="7">
          <cell r="F7">
            <v>43922</v>
          </cell>
        </row>
        <row r="9">
          <cell r="G9">
            <v>1033.2840000000001</v>
          </cell>
          <cell r="J9">
            <v>1047.1387096774195</v>
          </cell>
          <cell r="M9">
            <v>1068.6451612903227</v>
          </cell>
          <cell r="P9">
            <v>1057.1903225806452</v>
          </cell>
          <cell r="S9">
            <v>1043.8967741935483</v>
          </cell>
          <cell r="V9">
            <v>1102.0612903225804</v>
          </cell>
          <cell r="Y9">
            <v>1039.902</v>
          </cell>
        </row>
        <row r="11">
          <cell r="G11">
            <v>0.58709999999999996</v>
          </cell>
          <cell r="J11">
            <v>0.59683225806451612</v>
          </cell>
          <cell r="M11">
            <v>0.59451612903225792</v>
          </cell>
          <cell r="P11">
            <v>0.6105516129032259</v>
          </cell>
          <cell r="S11">
            <v>0.59052258064516128</v>
          </cell>
          <cell r="V11">
            <v>0.64831612903225788</v>
          </cell>
          <cell r="Y11">
            <v>0.60261290322580641</v>
          </cell>
        </row>
        <row r="13">
          <cell r="G13">
            <v>1.2156</v>
          </cell>
          <cell r="J13">
            <v>1.06821935483871</v>
          </cell>
          <cell r="M13">
            <v>0.16903225806451611</v>
          </cell>
          <cell r="P13">
            <v>1.296529032258064</v>
          </cell>
          <cell r="S13">
            <v>0.3712451612903227</v>
          </cell>
          <cell r="V13">
            <v>2.1923258064516125</v>
          </cell>
          <cell r="Y13">
            <v>2.0935161290322579</v>
          </cell>
        </row>
        <row r="14">
          <cell r="G14">
            <v>0.4642</v>
          </cell>
          <cell r="J14">
            <v>0.60955161290322579</v>
          </cell>
          <cell r="M14">
            <v>0.22709677419354848</v>
          </cell>
          <cell r="P14">
            <v>0.9133290322580645</v>
          </cell>
          <cell r="S14">
            <v>0.80411290322580642</v>
          </cell>
          <cell r="V14">
            <v>0.90290322580645199</v>
          </cell>
          <cell r="Y14">
            <v>0.5804838709677419</v>
          </cell>
        </row>
        <row r="15">
          <cell r="G15">
            <v>93.684299999999993</v>
          </cell>
          <cell r="J15">
            <v>92.429467741935497</v>
          </cell>
          <cell r="M15">
            <v>92.601612903225799</v>
          </cell>
          <cell r="P15">
            <v>90.213170967741931</v>
          </cell>
          <cell r="S15">
            <v>94.05596774193549</v>
          </cell>
          <cell r="V15">
            <v>82.075119999999998</v>
          </cell>
          <cell r="Y15">
            <v>91.262290322580654</v>
          </cell>
        </row>
        <row r="16">
          <cell r="G16">
            <v>4.5392999999999999</v>
          </cell>
          <cell r="J16">
            <v>5.4076580645161307</v>
          </cell>
          <cell r="M16">
            <v>6.5290322580645146</v>
          </cell>
          <cell r="P16">
            <v>6.817348387096775</v>
          </cell>
          <cell r="S16">
            <v>4.3338870967741929</v>
          </cell>
          <cell r="V16">
            <v>13.984125806451615</v>
          </cell>
          <cell r="Y16">
            <v>5.4226774193548364</v>
          </cell>
        </row>
        <row r="17">
          <cell r="G17">
            <v>7.5499999999999998E-2</v>
          </cell>
          <cell r="J17">
            <v>0.40079677419354837</v>
          </cell>
          <cell r="M17">
            <v>0.38225806451612904</v>
          </cell>
          <cell r="P17">
            <v>0.61803870967741947</v>
          </cell>
          <cell r="S17">
            <v>0.30319354838709694</v>
          </cell>
          <cell r="V17">
            <v>0.79531935483870964</v>
          </cell>
          <cell r="Y17">
            <v>0.51270967741935491</v>
          </cell>
        </row>
        <row r="18">
          <cell r="G18">
            <v>1.1999999999999999E-3</v>
          </cell>
          <cell r="J18">
            <v>2.0919354838709676E-2</v>
          </cell>
          <cell r="M18">
            <v>4.2580645161290336E-2</v>
          </cell>
          <cell r="P18">
            <v>3.5664516129032264E-2</v>
          </cell>
          <cell r="S18">
            <v>4.5754838709677413E-2</v>
          </cell>
          <cell r="V18">
            <v>1.52E-2</v>
          </cell>
          <cell r="Y18">
            <v>3.0032258064516142E-2</v>
          </cell>
        </row>
        <row r="19">
          <cell r="G19">
            <v>2.5000000000000001E-3</v>
          </cell>
          <cell r="J19">
            <v>3.7609677419354837E-2</v>
          </cell>
          <cell r="M19">
            <v>3.8709677419354861E-2</v>
          </cell>
          <cell r="P19">
            <v>7.2512903225806433E-2</v>
          </cell>
          <cell r="S19">
            <v>3.6935483870967734E-2</v>
          </cell>
          <cell r="V19">
            <v>2.654516129032258E-2</v>
          </cell>
          <cell r="Y19">
            <v>6.3096774193548394E-2</v>
          </cell>
        </row>
        <row r="20">
          <cell r="G20">
            <v>4.0000000000000002E-4</v>
          </cell>
          <cell r="J20">
            <v>8.0806451612903223E-3</v>
          </cell>
          <cell r="M20">
            <v>1.0000000000000004E-2</v>
          </cell>
          <cell r="P20">
            <v>1.2200000000000001E-2</v>
          </cell>
          <cell r="S20">
            <v>1.952258064516129E-2</v>
          </cell>
          <cell r="V20">
            <v>1.6225806451612905E-3</v>
          </cell>
          <cell r="Y20">
            <v>1.0741935483870972E-2</v>
          </cell>
        </row>
        <row r="21">
          <cell r="G21">
            <v>0</v>
          </cell>
          <cell r="J21">
            <v>6.1129032258064511E-3</v>
          </cell>
          <cell r="M21">
            <v>0</v>
          </cell>
          <cell r="P21">
            <v>1.1809677419354837E-2</v>
          </cell>
          <cell r="S21">
            <v>6.1903225806451611E-3</v>
          </cell>
          <cell r="V21">
            <v>1.6580645161290324E-3</v>
          </cell>
          <cell r="Y21">
            <v>1.0935483870967747E-2</v>
          </cell>
        </row>
        <row r="22">
          <cell r="G22">
            <v>2.0000000000000001E-4</v>
          </cell>
          <cell r="J22">
            <v>1.1538709677419353E-2</v>
          </cell>
          <cell r="M22">
            <v>0</v>
          </cell>
          <cell r="P22">
            <v>9.3967741935483875E-3</v>
          </cell>
          <cell r="S22">
            <v>2.3183870967741934E-2</v>
          </cell>
          <cell r="V22">
            <v>2.1290322580645157E-4</v>
          </cell>
          <cell r="Y22">
            <v>1.3419354838709681E-2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0.59946500000000003</v>
          </cell>
          <cell r="G25">
            <v>0.59555199999999997</v>
          </cell>
          <cell r="I25">
            <v>0.62007599999999996</v>
          </cell>
          <cell r="L25">
            <v>0.59362800000000004</v>
          </cell>
          <cell r="O25">
            <v>0.590947</v>
          </cell>
          <cell r="R25">
            <v>0.64957999999999994</v>
          </cell>
          <cell r="U25">
            <v>0.610016</v>
          </cell>
        </row>
      </sheetData>
      <sheetData sheetId="1">
        <row r="26">
          <cell r="E26">
            <v>1047.6199999999999</v>
          </cell>
          <cell r="K26">
            <v>1047.77</v>
          </cell>
          <cell r="N26">
            <v>1070.54</v>
          </cell>
          <cell r="Q26">
            <v>1046.02</v>
          </cell>
          <cell r="T26">
            <v>1060.73</v>
          </cell>
          <cell r="W26">
            <v>1104.3399999999999</v>
          </cell>
          <cell r="Z26">
            <v>1049.18</v>
          </cell>
        </row>
      </sheetData>
      <sheetData sheetId="2" refreshError="1"/>
      <sheetData sheetId="3">
        <row r="7">
          <cell r="F7">
            <v>43952</v>
          </cell>
        </row>
        <row r="9">
          <cell r="G9">
            <v>1050.047</v>
          </cell>
          <cell r="J9">
            <v>1050.1866666666667</v>
          </cell>
          <cell r="M9">
            <v>1063.2266666666669</v>
          </cell>
          <cell r="P9">
            <v>1072.9733333333334</v>
          </cell>
          <cell r="S9">
            <v>1048.686666666667</v>
          </cell>
          <cell r="V9">
            <v>1106.18</v>
          </cell>
          <cell r="Y9">
            <v>1051.0929666666666</v>
          </cell>
        </row>
        <row r="11">
          <cell r="G11">
            <v>0.5968</v>
          </cell>
          <cell r="J11">
            <v>0.60110666666666668</v>
          </cell>
          <cell r="M11">
            <v>0.59</v>
          </cell>
          <cell r="P11">
            <v>0.62160333333333317</v>
          </cell>
          <cell r="S11">
            <v>0.59520666666666666</v>
          </cell>
          <cell r="V11">
            <v>0.65062000000000009</v>
          </cell>
          <cell r="Y11">
            <v>0.61113333333333331</v>
          </cell>
        </row>
        <row r="13">
          <cell r="G13">
            <v>1.127</v>
          </cell>
          <cell r="J13">
            <v>1.0235433333333335</v>
          </cell>
          <cell r="M13">
            <v>0.16466666666666666</v>
          </cell>
          <cell r="P13">
            <v>1.2420866666666661</v>
          </cell>
          <cell r="S13">
            <v>0.31181000000000009</v>
          </cell>
          <cell r="V13">
            <v>2.1524433333333333</v>
          </cell>
          <cell r="Y13">
            <v>2.0791666666666666</v>
          </cell>
        </row>
        <row r="14">
          <cell r="G14">
            <v>0.46239999999999998</v>
          </cell>
          <cell r="J14">
            <v>0.78187333333333331</v>
          </cell>
          <cell r="M14">
            <v>0.29833333333333339</v>
          </cell>
          <cell r="P14">
            <v>1.0129466666666664</v>
          </cell>
          <cell r="S14">
            <v>0.94611999999999985</v>
          </cell>
          <cell r="V14">
            <v>0.90999333333333354</v>
          </cell>
          <cell r="Y14">
            <v>0.67873333333333363</v>
          </cell>
        </row>
        <row r="15">
          <cell r="G15">
            <v>91.892600000000002</v>
          </cell>
          <cell r="J15">
            <v>92.04798666666666</v>
          </cell>
          <cell r="M15">
            <v>93.069333333333333</v>
          </cell>
          <cell r="P15">
            <v>88.211340000000007</v>
          </cell>
          <cell r="S15">
            <v>93.037269999999992</v>
          </cell>
          <cell r="V15">
            <v>81.643659999999997</v>
          </cell>
          <cell r="Y15">
            <v>89.608099999999993</v>
          </cell>
        </row>
        <row r="16">
          <cell r="G16">
            <v>6.2469999999999999</v>
          </cell>
          <cell r="J16">
            <v>5.4135633333333324</v>
          </cell>
          <cell r="M16">
            <v>6.0533333333333328</v>
          </cell>
          <cell r="P16">
            <v>8.6616933333333339</v>
          </cell>
          <cell r="S16">
            <v>5.388656666666666</v>
          </cell>
          <cell r="V16">
            <v>14.394069999999996</v>
          </cell>
          <cell r="Y16">
            <v>6.9555666666666678</v>
          </cell>
        </row>
        <row r="17">
          <cell r="G17">
            <v>0.2394</v>
          </cell>
          <cell r="J17">
            <v>0.60382333333333327</v>
          </cell>
          <cell r="M17">
            <v>0.33566666666666667</v>
          </cell>
          <cell r="P17">
            <v>0.6968133333333334</v>
          </cell>
          <cell r="S17">
            <v>0.23653000000000005</v>
          </cell>
          <cell r="V17">
            <v>0.85858000000000012</v>
          </cell>
          <cell r="Y17">
            <v>0.57076666666666676</v>
          </cell>
        </row>
        <row r="18">
          <cell r="G18">
            <v>6.1000000000000004E-3</v>
          </cell>
          <cell r="J18">
            <v>3.4749999999999996E-2</v>
          </cell>
          <cell r="M18">
            <v>3.6000000000000018E-2</v>
          </cell>
          <cell r="P18">
            <v>4.1513333333333333E-2</v>
          </cell>
          <cell r="S18">
            <v>2.9760000000000005E-2</v>
          </cell>
          <cell r="V18">
            <v>1.4106666666666665E-2</v>
          </cell>
          <cell r="Y18">
            <v>2.6900000000000014E-2</v>
          </cell>
        </row>
        <row r="19">
          <cell r="G19">
            <v>8.0999999999999996E-3</v>
          </cell>
          <cell r="J19">
            <v>5.5303333333333343E-2</v>
          </cell>
          <cell r="M19">
            <v>3.0666666666666686E-2</v>
          </cell>
          <cell r="P19">
            <v>9.0950000000000017E-2</v>
          </cell>
          <cell r="S19">
            <v>2.3366666666666668E-2</v>
          </cell>
          <cell r="V19">
            <v>2.3043333333333339E-2</v>
          </cell>
          <cell r="Y19">
            <v>5.563333333333334E-2</v>
          </cell>
        </row>
        <row r="20">
          <cell r="G20">
            <v>2.9999999999999997E-4</v>
          </cell>
          <cell r="J20">
            <v>1.1243333333333334E-2</v>
          </cell>
          <cell r="M20">
            <v>1.0000000000000004E-2</v>
          </cell>
          <cell r="P20">
            <v>1.5846666666666669E-2</v>
          </cell>
          <cell r="S20">
            <v>1.1083333333333332E-2</v>
          </cell>
          <cell r="V20">
            <v>1.1800000000000001E-3</v>
          </cell>
          <cell r="Y20">
            <v>8.6333333333333349E-3</v>
          </cell>
        </row>
        <row r="21">
          <cell r="G21">
            <v>2.0000000000000001E-4</v>
          </cell>
          <cell r="J21">
            <v>9.2800000000000001E-3</v>
          </cell>
          <cell r="M21">
            <v>6.6666666666666664E-4</v>
          </cell>
          <cell r="P21">
            <v>1.6106666666666668E-2</v>
          </cell>
          <cell r="S21">
            <v>2.6233333333333334E-3</v>
          </cell>
          <cell r="V21">
            <v>9.9000000000000021E-4</v>
          </cell>
          <cell r="Y21">
            <v>8.7000000000000029E-3</v>
          </cell>
        </row>
        <row r="22">
          <cell r="G22">
            <v>1E-4</v>
          </cell>
          <cell r="J22">
            <v>1.8766666666666671E-2</v>
          </cell>
          <cell r="M22">
            <v>0</v>
          </cell>
          <cell r="P22">
            <v>1.0723333333333331E-2</v>
          </cell>
          <cell r="S22">
            <v>1.2766666666666669E-2</v>
          </cell>
          <cell r="V22">
            <v>8.0000000000000007E-5</v>
          </cell>
          <cell r="Y22">
            <v>7.5333333333333363E-3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0.59337899999999999</v>
          </cell>
          <cell r="G25">
            <v>0.58345400000000003</v>
          </cell>
          <cell r="I25">
            <v>0.61490999999999996</v>
          </cell>
          <cell r="L25">
            <v>0.58371300000000004</v>
          </cell>
          <cell r="O25">
            <v>0.58928899999999995</v>
          </cell>
          <cell r="R25">
            <v>0.63370699999999991</v>
          </cell>
          <cell r="U25">
            <v>0.61514500000000005</v>
          </cell>
        </row>
      </sheetData>
      <sheetData sheetId="1">
        <row r="26">
          <cell r="E26">
            <v>1038.8599999999999</v>
          </cell>
          <cell r="K26">
            <v>1032.82</v>
          </cell>
          <cell r="N26">
            <v>1062.54</v>
          </cell>
          <cell r="Q26">
            <v>1042.3699999999999</v>
          </cell>
          <cell r="T26">
            <v>1060.32</v>
          </cell>
          <cell r="W26">
            <v>1085.83</v>
          </cell>
          <cell r="Z26">
            <v>1055.94</v>
          </cell>
        </row>
      </sheetData>
      <sheetData sheetId="2"/>
      <sheetData sheetId="3">
        <row r="7">
          <cell r="F7">
            <v>43983</v>
          </cell>
        </row>
        <row r="9">
          <cell r="G9">
            <v>1035.4269999999999</v>
          </cell>
          <cell r="J9">
            <v>1041.0774193548384</v>
          </cell>
          <cell r="M9">
            <v>1062.8177419354838</v>
          </cell>
          <cell r="P9">
            <v>1065.0064516129034</v>
          </cell>
          <cell r="S9">
            <v>1045.241935483871</v>
          </cell>
          <cell r="V9">
            <v>1086.983870967742</v>
          </cell>
          <cell r="Y9">
            <v>1058.3807419354839</v>
          </cell>
        </row>
        <row r="11">
          <cell r="G11">
            <v>0.58489999999999998</v>
          </cell>
          <cell r="J11">
            <v>0.59478709677419372</v>
          </cell>
          <cell r="M11">
            <v>0.59</v>
          </cell>
          <cell r="P11">
            <v>0.61629999999999996</v>
          </cell>
          <cell r="S11">
            <v>0.58550000000000002</v>
          </cell>
          <cell r="V11">
            <v>0.63432580645161296</v>
          </cell>
          <cell r="Y11">
            <v>0.61680645161290315</v>
          </cell>
        </row>
        <row r="13">
          <cell r="G13">
            <v>0.90059999999999996</v>
          </cell>
          <cell r="J13">
            <v>1.0808645161290322</v>
          </cell>
          <cell r="M13">
            <v>0.18419354838709678</v>
          </cell>
          <cell r="P13">
            <v>1.1565935483870968</v>
          </cell>
          <cell r="S13">
            <v>0.23439354838709681</v>
          </cell>
          <cell r="V13">
            <v>1.8096645161290321</v>
          </cell>
          <cell r="Y13">
            <v>1.9911935483870966</v>
          </cell>
        </row>
        <row r="14">
          <cell r="G14">
            <v>0.45129999999999998</v>
          </cell>
          <cell r="J14">
            <v>0.71291290322580647</v>
          </cell>
          <cell r="M14">
            <v>0.2029032258064517</v>
          </cell>
          <cell r="P14">
            <v>1.0551838709677421</v>
          </cell>
          <cell r="S14">
            <v>0.53207741935483877</v>
          </cell>
          <cell r="V14">
            <v>0.88380000000000025</v>
          </cell>
          <cell r="Y14">
            <v>0.79203225806451594</v>
          </cell>
        </row>
        <row r="15">
          <cell r="G15">
            <v>94.182699999999997</v>
          </cell>
          <cell r="J15">
            <v>93.087796774193535</v>
          </cell>
          <cell r="M15">
            <v>93.327741935483857</v>
          </cell>
          <cell r="P15">
            <v>89.061890322580624</v>
          </cell>
          <cell r="S15">
            <v>94.51680322580647</v>
          </cell>
          <cell r="V15">
            <v>84.757670000000005</v>
          </cell>
          <cell r="Y15">
            <v>88.506290322580654</v>
          </cell>
        </row>
        <row r="16">
          <cell r="G16">
            <v>4.3613999999999997</v>
          </cell>
          <cell r="J16">
            <v>4.5601645161290323</v>
          </cell>
          <cell r="M16">
            <v>5.8593548387096765</v>
          </cell>
          <cell r="P16">
            <v>8.034570967741935</v>
          </cell>
          <cell r="S16">
            <v>4.4506580645161291</v>
          </cell>
          <cell r="V16">
            <v>11.847077419354836</v>
          </cell>
          <cell r="Y16">
            <v>8.0830645161290331</v>
          </cell>
        </row>
        <row r="17">
          <cell r="G17">
            <v>7.4099999999999999E-2</v>
          </cell>
          <cell r="J17">
            <v>0.41935483870967738</v>
          </cell>
          <cell r="M17">
            <v>0.34193548387096778</v>
          </cell>
          <cell r="P17">
            <v>0.59595806451612898</v>
          </cell>
          <cell r="S17">
            <v>0.21405806451612902</v>
          </cell>
          <cell r="V17">
            <v>0.65900322580645143</v>
          </cell>
          <cell r="Y17">
            <v>0.55109677419354841</v>
          </cell>
        </row>
        <row r="18">
          <cell r="G18">
            <v>1.4E-3</v>
          </cell>
          <cell r="J18">
            <v>2.4638709677419355E-2</v>
          </cell>
          <cell r="M18">
            <v>3.5483870967741943E-2</v>
          </cell>
          <cell r="P18">
            <v>2.6254838709677417E-2</v>
          </cell>
          <cell r="S18">
            <v>2.1570967741935489E-2</v>
          </cell>
          <cell r="V18">
            <v>1.4696774193548387E-2</v>
          </cell>
          <cell r="Y18">
            <v>2.0741935483870974E-2</v>
          </cell>
        </row>
        <row r="19">
          <cell r="G19">
            <v>1.17E-2</v>
          </cell>
          <cell r="J19">
            <v>8.2129032258064505E-2</v>
          </cell>
          <cell r="M19">
            <v>3.9032258064516143E-2</v>
          </cell>
          <cell r="P19">
            <v>5.0416129032258068E-2</v>
          </cell>
          <cell r="S19">
            <v>2.1596774193548388E-2</v>
          </cell>
          <cell r="V19">
            <v>2.2248387096774194E-2</v>
          </cell>
          <cell r="Y19">
            <v>4.0354838709677425E-2</v>
          </cell>
        </row>
        <row r="20">
          <cell r="G20">
            <v>0</v>
          </cell>
          <cell r="J20">
            <v>8.7709677419354828E-3</v>
          </cell>
          <cell r="M20">
            <v>1.0000000000000004E-2</v>
          </cell>
          <cell r="P20">
            <v>7.3612903225806449E-3</v>
          </cell>
          <cell r="S20">
            <v>3.8483870967741937E-3</v>
          </cell>
          <cell r="V20">
            <v>1.512903225806452E-3</v>
          </cell>
          <cell r="Y20">
            <v>5.451612903225809E-3</v>
          </cell>
        </row>
        <row r="21">
          <cell r="G21">
            <v>0</v>
          </cell>
          <cell r="J21">
            <v>7.2741935483870979E-3</v>
          </cell>
          <cell r="M21">
            <v>3.5483870967741933E-3</v>
          </cell>
          <cell r="P21">
            <v>7.0709677419354853E-3</v>
          </cell>
          <cell r="S21">
            <v>1.819354838709677E-3</v>
          </cell>
          <cell r="V21">
            <v>1.1193548387096774E-3</v>
          </cell>
          <cell r="Y21">
            <v>5.4516129032258073E-3</v>
          </cell>
        </row>
        <row r="22">
          <cell r="G22">
            <v>0</v>
          </cell>
          <cell r="J22">
            <v>1.6229032258064519E-2</v>
          </cell>
          <cell r="M22">
            <v>0</v>
          </cell>
          <cell r="P22">
            <v>4.7064516129032277E-3</v>
          </cell>
          <cell r="S22">
            <v>3.1516129032258069E-3</v>
          </cell>
          <cell r="V22">
            <v>2.7096774193548386E-4</v>
          </cell>
          <cell r="Y22">
            <v>4.1290322580645172E-3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0.59137499999999998</v>
          </cell>
          <cell r="G25">
            <v>0.59299999999999997</v>
          </cell>
          <cell r="I25">
            <v>0.60863699999999998</v>
          </cell>
          <cell r="L25">
            <v>0.57976399999999995</v>
          </cell>
          <cell r="O25">
            <v>0.58916499999999994</v>
          </cell>
          <cell r="R25">
            <v>0.63075500000000007</v>
          </cell>
          <cell r="U25">
            <v>0.61357499999999998</v>
          </cell>
        </row>
      </sheetData>
      <sheetData sheetId="1">
        <row r="26">
          <cell r="E26">
            <v>1036.8499999999999</v>
          </cell>
          <cell r="K26">
            <v>1043.0899999999999</v>
          </cell>
          <cell r="N26">
            <v>1052.01</v>
          </cell>
          <cell r="Q26">
            <v>1030.8699999999999</v>
          </cell>
          <cell r="T26">
            <v>1059.47</v>
          </cell>
          <cell r="W26">
            <v>1080.79</v>
          </cell>
          <cell r="Z26">
            <v>1053.73</v>
          </cell>
        </row>
      </sheetData>
      <sheetData sheetId="2"/>
      <sheetData sheetId="3">
        <row r="7">
          <cell r="F7">
            <v>44013</v>
          </cell>
        </row>
        <row r="9">
          <cell r="G9">
            <v>1045.539</v>
          </cell>
          <cell r="J9">
            <v>1038.9433333333336</v>
          </cell>
          <cell r="M9">
            <v>1062.1673333333335</v>
          </cell>
          <cell r="P9">
            <v>1054.3517333333334</v>
          </cell>
          <cell r="S9">
            <v>1033.7474999999999</v>
          </cell>
          <cell r="V9">
            <v>1082.3399999999999</v>
          </cell>
          <cell r="Y9">
            <v>1055.7379333333333</v>
          </cell>
        </row>
        <row r="11">
          <cell r="G11">
            <v>0.59440000000000004</v>
          </cell>
          <cell r="J11">
            <v>0.59265999999999985</v>
          </cell>
          <cell r="M11">
            <v>0.59</v>
          </cell>
          <cell r="P11">
            <v>0.61009666666666673</v>
          </cell>
          <cell r="S11">
            <v>0.58146999999999993</v>
          </cell>
          <cell r="V11">
            <v>0.63162000000000007</v>
          </cell>
          <cell r="Y11">
            <v>0.61473333333333335</v>
          </cell>
        </row>
        <row r="13">
          <cell r="G13">
            <v>1.1686000000000001</v>
          </cell>
          <cell r="J13">
            <v>1.1169433333333336</v>
          </cell>
          <cell r="M13">
            <v>0.22333333333333324</v>
          </cell>
          <cell r="P13">
            <v>1.2602866666666666</v>
          </cell>
          <cell r="S13">
            <v>0.26103333333333334</v>
          </cell>
          <cell r="V13">
            <v>1.8196633333333334</v>
          </cell>
          <cell r="Y13">
            <v>1.9591333333333334</v>
          </cell>
        </row>
        <row r="14">
          <cell r="G14">
            <v>0.4637</v>
          </cell>
          <cell r="J14">
            <v>0.6423833333333332</v>
          </cell>
          <cell r="M14">
            <v>0.19900000000000012</v>
          </cell>
          <cell r="P14">
            <v>1.0217400000000001</v>
          </cell>
          <cell r="S14">
            <v>0.7177</v>
          </cell>
          <cell r="V14">
            <v>0.88946333333333338</v>
          </cell>
          <cell r="Y14">
            <v>0.80436666666666679</v>
          </cell>
        </row>
        <row r="15">
          <cell r="G15">
            <v>92.291399999999996</v>
          </cell>
          <cell r="J15">
            <v>93.266080000000002</v>
          </cell>
          <cell r="M15">
            <v>93.246000000000009</v>
          </cell>
          <cell r="P15">
            <v>90.258993333333336</v>
          </cell>
          <cell r="S15">
            <v>95.433176666666682</v>
          </cell>
          <cell r="V15">
            <v>85.372450000000001</v>
          </cell>
          <cell r="Y15">
            <v>88.908033333333336</v>
          </cell>
        </row>
        <row r="16">
          <cell r="G16">
            <v>5.8893000000000004</v>
          </cell>
          <cell r="J16">
            <v>4.5346566666666668</v>
          </cell>
          <cell r="M16">
            <v>5.9559999999999995</v>
          </cell>
          <cell r="P16">
            <v>6.8090433333333342</v>
          </cell>
          <cell r="S16">
            <v>3.3924233333333333</v>
          </cell>
          <cell r="V16">
            <v>11.255846666666667</v>
          </cell>
          <cell r="Y16">
            <v>7.6977666666666655</v>
          </cell>
        </row>
        <row r="17">
          <cell r="G17">
            <v>0.16109999999999999</v>
          </cell>
          <cell r="J17">
            <v>0.35571999999999998</v>
          </cell>
          <cell r="M17">
            <v>0.31033333333333324</v>
          </cell>
          <cell r="P17">
            <v>0.54460666666666668</v>
          </cell>
          <cell r="S17">
            <v>0.15985666666666665</v>
          </cell>
          <cell r="V17">
            <v>0.6274966666666667</v>
          </cell>
          <cell r="Y17">
            <v>0.54966666666666675</v>
          </cell>
        </row>
        <row r="18">
          <cell r="G18">
            <v>3.7000000000000002E-3</v>
          </cell>
          <cell r="J18">
            <v>2.1649999999999999E-2</v>
          </cell>
          <cell r="M18">
            <v>3.000000000000002E-2</v>
          </cell>
          <cell r="P18">
            <v>2.6919999999999993E-2</v>
          </cell>
          <cell r="S18">
            <v>1.4406666666666668E-2</v>
          </cell>
          <cell r="V18">
            <v>1.4193333333333332E-2</v>
          </cell>
          <cell r="Y18">
            <v>2.1633333333333341E-2</v>
          </cell>
        </row>
        <row r="19">
          <cell r="G19">
            <v>5.0000000000000001E-3</v>
          </cell>
          <cell r="J19">
            <v>3.5989999999999994E-2</v>
          </cell>
          <cell r="M19">
            <v>2.8666666666666677E-2</v>
          </cell>
          <cell r="P19">
            <v>5.4253333333333327E-2</v>
          </cell>
          <cell r="S19">
            <v>1.4786666666666668E-2</v>
          </cell>
          <cell r="V19">
            <v>2.2853333333333333E-2</v>
          </cell>
          <cell r="Y19">
            <v>4.2600000000000006E-2</v>
          </cell>
        </row>
        <row r="20">
          <cell r="G20">
            <v>2.0000000000000001E-4</v>
          </cell>
          <cell r="J20">
            <v>7.353333333333335E-3</v>
          </cell>
          <cell r="M20">
            <v>3.9999999999999992E-3</v>
          </cell>
          <cell r="P20">
            <v>8.703333333333332E-3</v>
          </cell>
          <cell r="S20">
            <v>2.6733333333333331E-3</v>
          </cell>
          <cell r="V20">
            <v>1.5100000000000001E-3</v>
          </cell>
          <cell r="Y20">
            <v>5.9000000000000016E-3</v>
          </cell>
        </row>
        <row r="21">
          <cell r="G21">
            <v>1E-4</v>
          </cell>
          <cell r="J21">
            <v>6.0366666666666667E-3</v>
          </cell>
          <cell r="M21">
            <v>2.6666666666666666E-3</v>
          </cell>
          <cell r="P21">
            <v>8.8399999999999972E-3</v>
          </cell>
          <cell r="S21">
            <v>1.4600000000000001E-3</v>
          </cell>
          <cell r="V21">
            <v>1.2066666666666664E-3</v>
          </cell>
          <cell r="Y21">
            <v>5.9333333333333347E-3</v>
          </cell>
        </row>
        <row r="22">
          <cell r="G22">
            <v>1E-4</v>
          </cell>
          <cell r="J22">
            <v>1.3296666666666661E-2</v>
          </cell>
          <cell r="M22">
            <v>0</v>
          </cell>
          <cell r="P22">
            <v>6.6099999999999996E-3</v>
          </cell>
          <cell r="S22">
            <v>2.4866666666666665E-3</v>
          </cell>
          <cell r="V22">
            <v>1.9666666666666666E-4</v>
          </cell>
          <cell r="Y22">
            <v>5.1666666666666675E-3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0.59154899999999999</v>
          </cell>
          <cell r="G25">
            <v>0.59340800000000005</v>
          </cell>
          <cell r="I25">
            <v>0.61110799999999998</v>
          </cell>
          <cell r="L25">
            <v>0.5882409999999999</v>
          </cell>
          <cell r="O25">
            <v>0.58995099999999989</v>
          </cell>
          <cell r="R25">
            <v>0.63617500000000005</v>
          </cell>
          <cell r="U25">
            <v>0.61303099999999999</v>
          </cell>
        </row>
      </sheetData>
      <sheetData sheetId="1">
        <row r="26">
          <cell r="E26">
            <v>1038.03</v>
          </cell>
          <cell r="K26">
            <v>1044.23</v>
          </cell>
          <cell r="N26">
            <v>1057.95</v>
          </cell>
          <cell r="Q26">
            <v>1037.4100000000001</v>
          </cell>
          <cell r="T26">
            <v>1059.97</v>
          </cell>
          <cell r="W26">
            <v>1086.3800000000001</v>
          </cell>
          <cell r="Z26">
            <v>1053.03</v>
          </cell>
        </row>
      </sheetData>
      <sheetData sheetId="2"/>
      <sheetData sheetId="3">
        <row r="7">
          <cell r="F7">
            <v>44044</v>
          </cell>
        </row>
        <row r="9">
          <cell r="G9">
            <v>1046.7850000000001</v>
          </cell>
          <cell r="J9">
            <v>1040.3451612903225</v>
          </cell>
          <cell r="M9">
            <v>1062.1619354838708</v>
          </cell>
          <cell r="P9">
            <v>1060.8731935483872</v>
          </cell>
          <cell r="S9">
            <v>1039.5316129032258</v>
          </cell>
          <cell r="V9">
            <v>1087.7612903225806</v>
          </cell>
          <cell r="Y9">
            <v>1055.1626129032256</v>
          </cell>
        </row>
        <row r="11">
          <cell r="G11">
            <v>0.59489999999999998</v>
          </cell>
          <cell r="J11">
            <v>0.59287096774193537</v>
          </cell>
          <cell r="M11">
            <v>0.59</v>
          </cell>
          <cell r="P11">
            <v>0.61284838709677425</v>
          </cell>
          <cell r="S11">
            <v>0.58947096774193519</v>
          </cell>
          <cell r="V11">
            <v>0.63699032258064503</v>
          </cell>
          <cell r="Y11">
            <v>0.61432258064516132</v>
          </cell>
        </row>
        <row r="13">
          <cell r="G13">
            <v>1.1356999999999999</v>
          </cell>
          <cell r="J13">
            <v>1.0762290322580645</v>
          </cell>
          <cell r="M13">
            <v>0.28064516129032263</v>
          </cell>
          <cell r="P13">
            <v>1.1770322580645158</v>
          </cell>
          <cell r="S13">
            <v>0.40780967741935498</v>
          </cell>
          <cell r="V13">
            <v>1.9531645161290323</v>
          </cell>
          <cell r="Y13">
            <v>1.9801935483870965</v>
          </cell>
        </row>
        <row r="14">
          <cell r="G14">
            <v>0.46489999999999998</v>
          </cell>
          <cell r="J14">
            <v>0.62568387096774192</v>
          </cell>
          <cell r="M14">
            <v>0.19290322580645175</v>
          </cell>
          <cell r="P14">
            <v>0.98979677419354828</v>
          </cell>
          <cell r="S14">
            <v>0.88807419354838701</v>
          </cell>
          <cell r="V14">
            <v>0.92253548387096795</v>
          </cell>
          <cell r="Y14">
            <v>0.77874193548387116</v>
          </cell>
        </row>
        <row r="15">
          <cell r="G15">
            <v>92.247900000000001</v>
          </cell>
          <cell r="J15">
            <v>93.318058064516137</v>
          </cell>
          <cell r="M15">
            <v>93.146129032258074</v>
          </cell>
          <cell r="P15">
            <v>89.86429354838711</v>
          </cell>
          <cell r="S15">
            <v>94.187316129032297</v>
          </cell>
          <cell r="V15">
            <v>84.170659999999998</v>
          </cell>
          <cell r="Y15">
            <v>89.079322580645155</v>
          </cell>
        </row>
        <row r="16">
          <cell r="G16">
            <v>5.9218999999999999</v>
          </cell>
          <cell r="J16">
            <v>4.4545322580645168</v>
          </cell>
          <cell r="M16">
            <v>5.9890322580645172</v>
          </cell>
          <cell r="P16">
            <v>7.1788483870967736</v>
          </cell>
          <cell r="S16">
            <v>4.1480612903225795</v>
          </cell>
          <cell r="V16">
            <v>12.360983870967742</v>
          </cell>
          <cell r="Y16">
            <v>7.4828709677419374</v>
          </cell>
        </row>
        <row r="17">
          <cell r="G17">
            <v>0.2016</v>
          </cell>
          <cell r="J17">
            <v>0.42829032258064531</v>
          </cell>
          <cell r="M17">
            <v>0.31967741935483873</v>
          </cell>
          <cell r="P17">
            <v>0.65204516129032275</v>
          </cell>
          <cell r="S17">
            <v>0.28366129032258058</v>
          </cell>
          <cell r="V17">
            <v>0.56185483870967745</v>
          </cell>
          <cell r="Y17">
            <v>0.57074193548387098</v>
          </cell>
        </row>
        <row r="18">
          <cell r="G18">
            <v>4.3E-3</v>
          </cell>
          <cell r="J18">
            <v>2.5383870967741938E-2</v>
          </cell>
          <cell r="M18">
            <v>3.5161290322580661E-2</v>
          </cell>
          <cell r="P18">
            <v>3.4422580645161294E-2</v>
          </cell>
          <cell r="S18">
            <v>2.4899999999999995E-2</v>
          </cell>
          <cell r="V18">
            <v>9.7935483870967757E-3</v>
          </cell>
          <cell r="Y18">
            <v>2.6387096774193566E-2</v>
          </cell>
        </row>
        <row r="19">
          <cell r="G19">
            <v>5.8999999999999999E-3</v>
          </cell>
          <cell r="J19">
            <v>4.1932258064516129E-2</v>
          </cell>
          <cell r="M19">
            <v>2.8064516129032276E-2</v>
          </cell>
          <cell r="P19">
            <v>6.9867741935483882E-2</v>
          </cell>
          <cell r="S19">
            <v>3.7135483870967746E-2</v>
          </cell>
          <cell r="V19">
            <v>1.5358064516129033E-2</v>
          </cell>
          <cell r="Y19">
            <v>5.6193548387096788E-2</v>
          </cell>
        </row>
        <row r="20">
          <cell r="G20">
            <v>5.0000000000000001E-4</v>
          </cell>
          <cell r="J20">
            <v>8.7064516129032252E-3</v>
          </cell>
          <cell r="M20">
            <v>8.0645161290322596E-3</v>
          </cell>
          <cell r="P20">
            <v>1.1458064516129034E-2</v>
          </cell>
          <cell r="S20">
            <v>8.0354838709677419E-3</v>
          </cell>
          <cell r="V20">
            <v>8.1290322580645146E-4</v>
          </cell>
          <cell r="Y20">
            <v>8.5483870967741956E-3</v>
          </cell>
        </row>
        <row r="21">
          <cell r="G21">
            <v>2.0000000000000001E-4</v>
          </cell>
          <cell r="J21">
            <v>6.903225806451611E-3</v>
          </cell>
          <cell r="M21">
            <v>0</v>
          </cell>
          <cell r="P21">
            <v>1.1909677419354841E-2</v>
          </cell>
          <cell r="S21">
            <v>6.9677419354838722E-3</v>
          </cell>
          <cell r="V21">
            <v>5.0967741935483866E-4</v>
          </cell>
          <cell r="Y21">
            <v>8.806451612903228E-3</v>
          </cell>
        </row>
        <row r="22">
          <cell r="G22">
            <v>2.9999999999999997E-4</v>
          </cell>
          <cell r="J22">
            <v>1.4258064516129034E-2</v>
          </cell>
          <cell r="M22">
            <v>0</v>
          </cell>
          <cell r="P22">
            <v>1.0338709677419355E-2</v>
          </cell>
          <cell r="S22">
            <v>8.025806451612905E-3</v>
          </cell>
          <cell r="V22">
            <v>9.0322580645161286E-5</v>
          </cell>
          <cell r="Y22">
            <v>8.0645161290322596E-3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0.58845999999999998</v>
          </cell>
          <cell r="G25">
            <v>0.59245999999999999</v>
          </cell>
          <cell r="I25">
            <v>0.60605299999999995</v>
          </cell>
          <cell r="L25">
            <v>0.59863000000000011</v>
          </cell>
          <cell r="O25">
            <v>0.60023299999999991</v>
          </cell>
          <cell r="R25">
            <v>0.64802199999999999</v>
          </cell>
          <cell r="U25">
            <v>0.63651000000000002</v>
          </cell>
        </row>
      </sheetData>
      <sheetData sheetId="1">
        <row r="26">
          <cell r="E26">
            <v>1035.03</v>
          </cell>
          <cell r="K26">
            <v>1041.72</v>
          </cell>
          <cell r="N26">
            <v>1050.82</v>
          </cell>
          <cell r="Q26">
            <v>1061.49</v>
          </cell>
          <cell r="T26">
            <v>1054.74</v>
          </cell>
          <cell r="W26">
            <v>1100.06</v>
          </cell>
          <cell r="Z26">
            <v>1084.3</v>
          </cell>
        </row>
      </sheetData>
      <sheetData sheetId="2"/>
      <sheetData sheetId="3">
        <row r="7">
          <cell r="F7">
            <v>44075</v>
          </cell>
        </row>
        <row r="9">
          <cell r="G9">
            <v>1044</v>
          </cell>
          <cell r="J9">
            <v>1037.2516129032256</v>
          </cell>
          <cell r="M9">
            <v>1057.5225806451613</v>
          </cell>
          <cell r="P9">
            <v>1053.4801612903225</v>
          </cell>
          <cell r="S9">
            <v>1064.2734193548388</v>
          </cell>
          <cell r="V9">
            <v>1101.9483870967745</v>
          </cell>
          <cell r="Y9">
            <v>1087.7168064516129</v>
          </cell>
        </row>
        <row r="11">
          <cell r="G11">
            <v>0.59399999999999997</v>
          </cell>
          <cell r="J11">
            <v>0.58988387096774186</v>
          </cell>
          <cell r="M11">
            <v>0.60032258064516131</v>
          </cell>
          <cell r="P11">
            <v>0.60765161290322578</v>
          </cell>
          <cell r="S11">
            <v>0.60027096774193556</v>
          </cell>
          <cell r="V11">
            <v>0.64913870967741927</v>
          </cell>
          <cell r="Y11">
            <v>0.63854838709677419</v>
          </cell>
        </row>
        <row r="13">
          <cell r="G13">
            <v>1.1726000000000001</v>
          </cell>
          <cell r="J13">
            <v>1.0603129032258063</v>
          </cell>
          <cell r="M13">
            <v>1.1116129032258064</v>
          </cell>
          <cell r="P13">
            <v>1.3558612903225806</v>
          </cell>
          <cell r="S13">
            <v>0.29143225806451611</v>
          </cell>
          <cell r="V13">
            <v>2.171293548387097</v>
          </cell>
          <cell r="Y13">
            <v>2.0867741935483872</v>
          </cell>
        </row>
        <row r="14">
          <cell r="G14">
            <v>0.48199999999999998</v>
          </cell>
          <cell r="J14">
            <v>0.57455806451612901</v>
          </cell>
          <cell r="M14">
            <v>0.4893548387096775</v>
          </cell>
          <cell r="P14">
            <v>0.84080967741935486</v>
          </cell>
          <cell r="S14">
            <v>0.65786129032258078</v>
          </cell>
          <cell r="V14">
            <v>0.9727161290322579</v>
          </cell>
          <cell r="Y14">
            <v>0.92664516129032259</v>
          </cell>
        </row>
        <row r="15">
          <cell r="G15">
            <v>92.393199999999993</v>
          </cell>
          <cell r="J15">
            <v>93.745480645161308</v>
          </cell>
          <cell r="M15">
            <v>91.000322580645189</v>
          </cell>
          <cell r="P15">
            <v>90.758716129032237</v>
          </cell>
          <cell r="S15">
            <v>92.070887096774172</v>
          </cell>
          <cell r="V15">
            <v>81.966849999999994</v>
          </cell>
          <cell r="Y15">
            <v>84.309580645161319</v>
          </cell>
        </row>
        <row r="16">
          <cell r="G16">
            <v>5.7630999999999997</v>
          </cell>
          <cell r="J16">
            <v>4.2032483870967754</v>
          </cell>
          <cell r="M16">
            <v>7.0780645161290314</v>
          </cell>
          <cell r="P16">
            <v>6.2602483870967722</v>
          </cell>
          <cell r="S16">
            <v>6.364041935483872</v>
          </cell>
          <cell r="V16">
            <v>14.06074516129032</v>
          </cell>
          <cell r="Y16">
            <v>11.870870967741933</v>
          </cell>
        </row>
        <row r="17">
          <cell r="G17">
            <v>0.16650000000000001</v>
          </cell>
          <cell r="J17">
            <v>0.33977419354838712</v>
          </cell>
          <cell r="M17">
            <v>0.28935483870967738</v>
          </cell>
          <cell r="P17">
            <v>0.64016451612903236</v>
          </cell>
          <cell r="S17">
            <v>0.48162258064516128</v>
          </cell>
          <cell r="V17">
            <v>0.79387419354838706</v>
          </cell>
          <cell r="Y17">
            <v>0.74409677419354825</v>
          </cell>
        </row>
        <row r="18">
          <cell r="G18">
            <v>2.3E-3</v>
          </cell>
          <cell r="J18">
            <v>1.9083870967741935E-2</v>
          </cell>
          <cell r="M18">
            <v>1.1290322580645164E-2</v>
          </cell>
          <cell r="P18">
            <v>3.6161290322580648E-2</v>
          </cell>
          <cell r="S18">
            <v>4.0748387096774197E-2</v>
          </cell>
          <cell r="V18">
            <v>1.3248387096774191E-2</v>
          </cell>
          <cell r="Y18">
            <v>1.8645161290322589E-2</v>
          </cell>
        </row>
        <row r="19">
          <cell r="G19">
            <v>3.0000000000000001E-3</v>
          </cell>
          <cell r="J19">
            <v>3.1093548387096773E-2</v>
          </cell>
          <cell r="M19">
            <v>1.3225806451612905E-2</v>
          </cell>
          <cell r="P19">
            <v>7.3270967741935478E-2</v>
          </cell>
          <cell r="S19">
            <v>6.1577419354838708E-2</v>
          </cell>
          <cell r="V19">
            <v>2.0864516129032267E-2</v>
          </cell>
          <cell r="Y19">
            <v>3.4322580645161305E-2</v>
          </cell>
        </row>
        <row r="20">
          <cell r="G20">
            <v>4.0000000000000002E-4</v>
          </cell>
          <cell r="J20">
            <v>7.0999999999999995E-3</v>
          </cell>
          <cell r="M20">
            <v>2.9032258064516127E-3</v>
          </cell>
          <cell r="P20">
            <v>1.1754838709677421E-2</v>
          </cell>
          <cell r="S20">
            <v>1.2064516129032258E-2</v>
          </cell>
          <cell r="V20">
            <v>8.2580645161290332E-4</v>
          </cell>
          <cell r="Y20">
            <v>3.2903225806451626E-3</v>
          </cell>
        </row>
        <row r="21">
          <cell r="G21">
            <v>0</v>
          </cell>
          <cell r="J21">
            <v>5.9161290322580651E-3</v>
          </cell>
          <cell r="M21">
            <v>0</v>
          </cell>
          <cell r="P21">
            <v>1.199032258064516E-2</v>
          </cell>
          <cell r="S21">
            <v>1.0612903225806452E-2</v>
          </cell>
          <cell r="V21">
            <v>4.7096774193548384E-4</v>
          </cell>
          <cell r="Y21">
            <v>3.2258064516129037E-3</v>
          </cell>
        </row>
        <row r="22">
          <cell r="G22">
            <v>2.0000000000000001E-4</v>
          </cell>
          <cell r="J22">
            <v>1.3422580645161291E-2</v>
          </cell>
          <cell r="M22">
            <v>0</v>
          </cell>
          <cell r="P22">
            <v>1.1006451612903225E-2</v>
          </cell>
          <cell r="S22">
            <v>9.167741935483871E-3</v>
          </cell>
          <cell r="V22">
            <v>1.2903225806451611E-5</v>
          </cell>
          <cell r="Y22">
            <v>2.4516129032258068E-3</v>
          </cell>
        </row>
        <row r="23">
          <cell r="G23">
            <v>1.6799999999999999E-2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tabSelected="1"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43831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('[1]Pipeline Data'!F7)-1</f>
        <v>43830</v>
      </c>
      <c r="G12" s="60"/>
      <c r="I12" s="60">
        <f>('[1]Pipeline Data'!F7)-1</f>
        <v>43830</v>
      </c>
      <c r="J12" s="61"/>
      <c r="K12" s="69">
        <f>('[1]Pipeline Data'!F7)-1</f>
        <v>43830</v>
      </c>
      <c r="L12" s="67"/>
      <c r="M12" s="67"/>
      <c r="N12" s="68"/>
      <c r="O12" s="69">
        <f>('[1]Pipeline Data'!F7)-1</f>
        <v>43830</v>
      </c>
      <c r="P12" s="67"/>
      <c r="Q12" s="68"/>
      <c r="R12" s="69">
        <f>('[1]Pipeline Data'!F7)-1</f>
        <v>43830</v>
      </c>
      <c r="S12" s="67"/>
      <c r="T12" s="68"/>
      <c r="U12" s="44" t="s">
        <v>0</v>
      </c>
      <c r="V12" s="44" t="s">
        <v>0</v>
      </c>
      <c r="W12" s="67">
        <f>K12</f>
        <v>43830</v>
      </c>
      <c r="X12" s="68"/>
      <c r="Y12" s="69">
        <f>('[1]Pipeline Data'!F7)-1</f>
        <v>43830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'[1]Pipeline Data'!P13</f>
        <v>1.1209774193548387</v>
      </c>
      <c r="G16" s="4" t="s">
        <v>24</v>
      </c>
      <c r="I16" s="5">
        <f>'[1]Pipeline Data'!S13</f>
        <v>0.85312580645161296</v>
      </c>
      <c r="J16" s="23" t="s">
        <v>24</v>
      </c>
      <c r="L16" s="5">
        <f>'[1]Pipeline Data'!M13</f>
        <v>0.26129032258064505</v>
      </c>
      <c r="M16" s="4" t="s">
        <v>24</v>
      </c>
      <c r="O16" s="22">
        <f>'[1]Pipeline Data'!Y13</f>
        <v>1.9757419354838708</v>
      </c>
      <c r="P16" s="4" t="s">
        <v>24</v>
      </c>
      <c r="Q16" s="17"/>
      <c r="R16" s="5">
        <f>'[1]Pipeline Data'!V13</f>
        <v>2.0596733333333335</v>
      </c>
      <c r="S16" s="4" t="s">
        <v>24</v>
      </c>
      <c r="U16" s="5">
        <v>1.4158599999999999</v>
      </c>
      <c r="V16" s="4" t="s">
        <v>24</v>
      </c>
      <c r="W16" s="22">
        <f>'[1]Pipeline Data'!G13</f>
        <v>1.1654</v>
      </c>
      <c r="X16" s="23" t="s">
        <v>24</v>
      </c>
      <c r="Y16" s="22">
        <f>'[1]Pipeline Data'!J13</f>
        <v>0.99553870967741942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'[1]Pipeline Data'!P14</f>
        <v>0.88832580645161285</v>
      </c>
      <c r="I17" s="5">
        <f>'[1]Pipeline Data'!S14</f>
        <v>0.84851290322580653</v>
      </c>
      <c r="J17" s="17"/>
      <c r="L17" s="5">
        <f>'[1]Pipeline Data'!M14</f>
        <v>0.19387096774193557</v>
      </c>
      <c r="O17" s="22">
        <f>'[1]Pipeline Data'!Y14</f>
        <v>0.62716129032258061</v>
      </c>
      <c r="Q17" s="17"/>
      <c r="R17" s="5">
        <f>'[1]Pipeline Data'!V14</f>
        <v>0.90422000000000013</v>
      </c>
      <c r="U17" s="5">
        <v>0.95437700000000003</v>
      </c>
      <c r="W17" s="22">
        <f>'[1]Pipeline Data'!G14</f>
        <v>0.44479999999999997</v>
      </c>
      <c r="X17" s="17"/>
      <c r="Y17" s="22">
        <f>'[1]Pipeline Data'!J14</f>
        <v>0.63164193548387093</v>
      </c>
      <c r="Z17" s="17"/>
    </row>
    <row r="18" spans="1:26" x14ac:dyDescent="0.2">
      <c r="A18" t="s">
        <v>27</v>
      </c>
      <c r="D18" t="s">
        <v>28</v>
      </c>
      <c r="F18" s="22">
        <f>'[1]Pipeline Data'!P15</f>
        <v>90.138035483870965</v>
      </c>
      <c r="I18" s="5">
        <f>'[1]Pipeline Data'!S15</f>
        <v>93.434269999999998</v>
      </c>
      <c r="J18" s="17"/>
      <c r="L18" s="5">
        <f>'[1]Pipeline Data'!M15</f>
        <v>93.378064516129072</v>
      </c>
      <c r="O18" s="22">
        <f>'[1]Pipeline Data'!Y15</f>
        <v>90.352483870967731</v>
      </c>
      <c r="Q18" s="17"/>
      <c r="R18" s="5">
        <f>'[1]Pipeline Data'!V15</f>
        <v>82.572410000000005</v>
      </c>
      <c r="U18" s="5">
        <v>93.925799999999995</v>
      </c>
      <c r="W18" s="22">
        <f>'[1]Pipeline Data'!G15</f>
        <v>93.584500000000006</v>
      </c>
      <c r="X18" s="17"/>
      <c r="Y18" s="22">
        <f>'[1]Pipeline Data'!J15</f>
        <v>92.836329032258064</v>
      </c>
      <c r="Z18" s="17"/>
    </row>
    <row r="19" spans="1:26" x14ac:dyDescent="0.2">
      <c r="A19" t="s">
        <v>29</v>
      </c>
      <c r="D19" t="s">
        <v>30</v>
      </c>
      <c r="F19" s="22">
        <f>'[1]Pipeline Data'!P16</f>
        <v>7.0776322580645168</v>
      </c>
      <c r="I19" s="5">
        <f>'[1]Pipeline Data'!S16</f>
        <v>4.4040032258064521</v>
      </c>
      <c r="J19" s="17"/>
      <c r="L19" s="5">
        <f>'[1]Pipeline Data'!M16</f>
        <v>5.7196774193548379</v>
      </c>
      <c r="O19" s="22">
        <f>'[1]Pipeline Data'!Y16</f>
        <v>6.2517096774193552</v>
      </c>
      <c r="Q19" s="17"/>
      <c r="R19" s="5">
        <f>'[1]Pipeline Data'!V16</f>
        <v>13.497133333333334</v>
      </c>
      <c r="U19" s="5">
        <v>2.9041999999999999</v>
      </c>
      <c r="W19" s="22">
        <f>'[1]Pipeline Data'!G16</f>
        <v>4.7142999999999997</v>
      </c>
      <c r="X19" s="17"/>
      <c r="Y19" s="22">
        <f>'[1]Pipeline Data'!J16</f>
        <v>5.0331258064516131</v>
      </c>
      <c r="Z19" s="17"/>
    </row>
    <row r="20" spans="1:26" x14ac:dyDescent="0.2">
      <c r="A20" t="s">
        <v>31</v>
      </c>
      <c r="D20" t="s">
        <v>32</v>
      </c>
      <c r="F20" s="22">
        <f>'[1]Pipeline Data'!P17</f>
        <v>0.64797419354838715</v>
      </c>
      <c r="I20" s="5">
        <f>'[1]Pipeline Data'!S17</f>
        <v>0.23774838709677421</v>
      </c>
      <c r="J20" s="17"/>
      <c r="L20" s="5">
        <f>'[1]Pipeline Data'!M17</f>
        <v>0.35225806451612895</v>
      </c>
      <c r="O20" s="22">
        <f>'[1]Pipeline Data'!Y17</f>
        <v>0.65925806451612901</v>
      </c>
      <c r="Q20" s="17"/>
      <c r="R20" s="5">
        <f>'[1]Pipeline Data'!V17</f>
        <v>0.89914999999999989</v>
      </c>
      <c r="U20" s="5">
        <v>0.56200000000000006</v>
      </c>
      <c r="W20" s="22">
        <f>'[1]Pipeline Data'!G17</f>
        <v>7.1099999999999997E-2</v>
      </c>
      <c r="X20" s="17"/>
      <c r="Y20" s="22">
        <f>'[1]Pipeline Data'!J17</f>
        <v>0.41135806451612905</v>
      </c>
      <c r="Z20" s="17"/>
    </row>
    <row r="21" spans="1:26" x14ac:dyDescent="0.2">
      <c r="A21" t="s">
        <v>33</v>
      </c>
      <c r="D21" t="s">
        <v>34</v>
      </c>
      <c r="F21" s="22">
        <f>'[1]Pipeline Data'!P18</f>
        <v>3.4309677419354839E-2</v>
      </c>
      <c r="I21" s="5">
        <f>'[1]Pipeline Data'!S18</f>
        <v>2.3229032258064514E-2</v>
      </c>
      <c r="J21" s="17"/>
      <c r="L21" s="5">
        <f>'[1]Pipeline Data'!M18</f>
        <v>4.0000000000000015E-2</v>
      </c>
      <c r="O21" s="22">
        <f>'[1]Pipeline Data'!Y18</f>
        <v>3.5225806451612919E-2</v>
      </c>
      <c r="Q21" s="17"/>
      <c r="R21" s="5">
        <f>'[1]Pipeline Data'!V18</f>
        <v>2.3676666666666669E-2</v>
      </c>
      <c r="U21" s="5">
        <v>6.8000000000000005E-2</v>
      </c>
      <c r="W21" s="22">
        <f>'[1]Pipeline Data'!G18</f>
        <v>1.1000000000000001E-3</v>
      </c>
      <c r="X21" s="17"/>
      <c r="Y21" s="22">
        <f>'[1]Pipeline Data'!J18</f>
        <v>2.3574193548387096E-2</v>
      </c>
      <c r="Z21" s="17"/>
    </row>
    <row r="22" spans="1:26" x14ac:dyDescent="0.2">
      <c r="A22" t="s">
        <v>35</v>
      </c>
      <c r="D22" t="s">
        <v>34</v>
      </c>
      <c r="F22" s="22">
        <f>'[1]Pipeline Data'!P19</f>
        <v>6.2916129032258059E-2</v>
      </c>
      <c r="I22" s="5">
        <f>'[1]Pipeline Data'!S19</f>
        <v>8.8177419354838693E-2</v>
      </c>
      <c r="J22" s="17"/>
      <c r="L22" s="5">
        <f>'[1]Pipeline Data'!M19</f>
        <v>3.6451612903225815E-2</v>
      </c>
      <c r="O22" s="22">
        <f>'[1]Pipeline Data'!Y19</f>
        <v>6.9741935483870962E-2</v>
      </c>
      <c r="Q22" s="17"/>
      <c r="R22" s="5">
        <f>'[1]Pipeline Data'!V19</f>
        <v>4.2433333333333316E-2</v>
      </c>
      <c r="U22" s="5">
        <v>9.35E-2</v>
      </c>
      <c r="W22" s="22">
        <f>'[1]Pipeline Data'!G19</f>
        <v>1.9E-3</v>
      </c>
      <c r="X22" s="17"/>
      <c r="Y22" s="22">
        <f>'[1]Pipeline Data'!J19</f>
        <v>3.9364516129032259E-2</v>
      </c>
      <c r="Z22" s="17"/>
    </row>
    <row r="23" spans="1:26" x14ac:dyDescent="0.2">
      <c r="A23" t="s">
        <v>36</v>
      </c>
      <c r="D23" t="s">
        <v>37</v>
      </c>
      <c r="F23" s="22">
        <f>'[1]Pipeline Data'!P20</f>
        <v>1.035806451612903E-2</v>
      </c>
      <c r="I23" s="5">
        <f>'[1]Pipeline Data'!S20</f>
        <v>3.8296774193548391E-2</v>
      </c>
      <c r="J23" s="17"/>
      <c r="L23" s="5">
        <f>'[1]Pipeline Data'!M20</f>
        <v>1.0000000000000004E-2</v>
      </c>
      <c r="O23" s="22">
        <f>'[1]Pipeline Data'!Y20</f>
        <v>1.0645161290322584E-2</v>
      </c>
      <c r="Q23" s="17"/>
      <c r="R23" s="5">
        <f>'[1]Pipeline Data'!V20</f>
        <v>2.5333333333333328E-3</v>
      </c>
      <c r="U23" s="5">
        <v>2.47E-2</v>
      </c>
      <c r="W23" s="22">
        <f>'[1]Pipeline Data'!G20</f>
        <v>0</v>
      </c>
      <c r="X23" s="17"/>
      <c r="Y23" s="22">
        <f>'[1]Pipeline Data'!J20</f>
        <v>8.1580645161290297E-3</v>
      </c>
      <c r="Z23" s="17"/>
    </row>
    <row r="24" spans="1:26" x14ac:dyDescent="0.2">
      <c r="A24" t="s">
        <v>38</v>
      </c>
      <c r="D24" t="s">
        <v>37</v>
      </c>
      <c r="F24" s="22">
        <f>'[1]Pipeline Data'!P21</f>
        <v>9.5161290322580642E-3</v>
      </c>
      <c r="I24" s="5">
        <f>'[1]Pipeline Data'!S21</f>
        <v>5.833548387096775E-2</v>
      </c>
      <c r="J24" s="17"/>
      <c r="L24" s="5">
        <f>'[1]Pipeline Data'!M21</f>
        <v>0</v>
      </c>
      <c r="O24" s="22">
        <f>'[1]Pipeline Data'!Y21</f>
        <v>1.0064516129032263E-2</v>
      </c>
      <c r="Q24" s="17"/>
      <c r="R24" s="5">
        <f>'[1]Pipeline Data'!V21</f>
        <v>2.3866666666666671E-3</v>
      </c>
      <c r="U24" s="5">
        <v>2.0400000000000001E-2</v>
      </c>
      <c r="W24" s="22">
        <f>'[1]Pipeline Data'!G21</f>
        <v>0</v>
      </c>
      <c r="X24" s="17"/>
      <c r="Y24" s="22">
        <f>'[1]Pipeline Data'!J21</f>
        <v>6.7806451612903223E-3</v>
      </c>
      <c r="Z24" s="17"/>
    </row>
    <row r="25" spans="1:26" x14ac:dyDescent="0.2">
      <c r="A25" t="s">
        <v>39</v>
      </c>
      <c r="D25" t="s">
        <v>40</v>
      </c>
      <c r="F25" s="22">
        <f>'[1]Pipeline Data'!P22</f>
        <v>9.9258064516129039E-3</v>
      </c>
      <c r="I25" s="5">
        <f>'[1]Pipeline Data'!S22</f>
        <v>1.2503225806451614E-2</v>
      </c>
      <c r="J25" s="17"/>
      <c r="L25" s="5">
        <f>'[1]Pipeline Data'!M22</f>
        <v>1.0000000000000004E-2</v>
      </c>
      <c r="O25" s="22">
        <f>'[1]Pipeline Data'!Y22</f>
        <v>7.935483870967746E-3</v>
      </c>
      <c r="Q25" s="17"/>
      <c r="R25" s="5">
        <f>'[1]Pipeline Data'!V22</f>
        <v>4.0999999999999994E-4</v>
      </c>
      <c r="U25" s="5">
        <v>3.0349999999999999E-2</v>
      </c>
      <c r="W25" s="22">
        <f>'[1]Pipeline Data'!G22</f>
        <v>0</v>
      </c>
      <c r="X25" s="17"/>
      <c r="Y25" s="22">
        <f>'[1]Pipeline Data'!J22</f>
        <v>1.4238709677419357E-2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'[1]Pipeline Data'!P23</f>
        <v>0</v>
      </c>
      <c r="I26" s="5">
        <f>'[1]Pipeline Data'!S23</f>
        <v>0</v>
      </c>
      <c r="J26" s="17"/>
      <c r="L26" s="5">
        <f>'[1]Pipeline Data'!M23</f>
        <v>0</v>
      </c>
      <c r="O26" s="22">
        <f>'[1]Pipeline Data'!Y23</f>
        <v>0</v>
      </c>
      <c r="Q26" s="17"/>
      <c r="R26" s="5">
        <f>'[1]Pipeline Data'!V23</f>
        <v>0</v>
      </c>
      <c r="U26" s="5">
        <v>0</v>
      </c>
      <c r="W26" s="22">
        <f>'[1]Pipeline Data'!G23</f>
        <v>1.6799999999999999E-2</v>
      </c>
      <c r="X26" s="17"/>
      <c r="Y26" s="22">
        <f>'[1]Pipeline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'[1]Pipeline Data'!P24</f>
        <v>0</v>
      </c>
      <c r="I27" s="5">
        <f>'[1]Pipeline Data'!S24</f>
        <v>0</v>
      </c>
      <c r="J27" s="17"/>
      <c r="L27" s="5">
        <f>'[1]Pipeline Data'!M24</f>
        <v>0</v>
      </c>
      <c r="O27" s="22">
        <f>'[1]Pipeline Data'!Y24</f>
        <v>0</v>
      </c>
      <c r="Q27" s="17"/>
      <c r="R27" s="5">
        <f>'[1]Pipeline Data'!V24</f>
        <v>0</v>
      </c>
      <c r="U27" s="5">
        <v>0</v>
      </c>
      <c r="W27" s="22">
        <f>'[1]Pipeline Data'!G24</f>
        <v>0</v>
      </c>
      <c r="X27" s="17"/>
      <c r="Y27" s="22">
        <f>'[1]Pipeline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'[1]Pipeline Data'!P25</f>
        <v>0</v>
      </c>
      <c r="I28" s="5">
        <f>'[1]Pipeline Data'!S25</f>
        <v>0</v>
      </c>
      <c r="J28" s="17"/>
      <c r="L28" s="5">
        <f>'[1]Pipeline Data'!M25</f>
        <v>0</v>
      </c>
      <c r="O28" s="22">
        <f>'[1]Pipeline Data'!Y25</f>
        <v>0</v>
      </c>
      <c r="Q28" s="17"/>
      <c r="R28" s="5">
        <f>'[1]Pipeline Data'!V25</f>
        <v>0</v>
      </c>
      <c r="U28" s="5">
        <v>0</v>
      </c>
      <c r="W28" s="22">
        <f>'[1]Pipeline Data'!G25</f>
        <v>0</v>
      </c>
      <c r="X28" s="17"/>
      <c r="Y28" s="22">
        <f>'[1]Pipeline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'[1]Pipeline Data'!P26</f>
        <v>0</v>
      </c>
      <c r="I29" s="6">
        <f>'[1]Pipeline Data'!S26</f>
        <v>0</v>
      </c>
      <c r="J29" s="17"/>
      <c r="L29" s="6">
        <f>'[1]Pipeline Data'!M26</f>
        <v>0</v>
      </c>
      <c r="O29" s="24">
        <f>'[1]Pipeline Data'!Y26</f>
        <v>0</v>
      </c>
      <c r="Q29" s="17"/>
      <c r="R29" s="6">
        <f>'[1]Pipeline Data'!V26</f>
        <v>0</v>
      </c>
      <c r="U29" s="6">
        <v>0</v>
      </c>
      <c r="W29" s="24">
        <f>'[1]Pipeline Data'!G26</f>
        <v>0</v>
      </c>
      <c r="X29" s="17"/>
      <c r="Y29" s="24">
        <f>'[1]Pipeline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99.999970967741945</v>
      </c>
      <c r="G31" s="26" t="s">
        <v>24</v>
      </c>
      <c r="H31" s="26"/>
      <c r="I31" s="27">
        <f>SUM(I16:I29)</f>
        <v>99.998202258064509</v>
      </c>
      <c r="J31" s="28" t="s">
        <v>24</v>
      </c>
      <c r="K31" s="26"/>
      <c r="L31" s="27">
        <f>SUM(L16:L29)</f>
        <v>100.00161290322586</v>
      </c>
      <c r="M31" s="26" t="s">
        <v>24</v>
      </c>
      <c r="N31" s="26"/>
      <c r="O31" s="25">
        <f>SUM(O16:O29)</f>
        <v>99.999967741935478</v>
      </c>
      <c r="P31" s="26" t="s">
        <v>24</v>
      </c>
      <c r="Q31" s="28"/>
      <c r="R31" s="27">
        <f>SUM(R16:R29)</f>
        <v>100.00402666666668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99.999900000000011</v>
      </c>
      <c r="X31" s="28" t="s">
        <v>24</v>
      </c>
      <c r="Y31" s="25">
        <f>SUM(Y16:Y29)</f>
        <v>100.00010967741932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'[1]Pipeline Data'!P9</f>
        <v>1061.3419354838709</v>
      </c>
      <c r="G39" s="13"/>
      <c r="H39" s="13"/>
      <c r="I39" s="32">
        <f>'[1]Pipeline Data'!S9</f>
        <v>1049.5129032258067</v>
      </c>
      <c r="J39" s="15"/>
      <c r="K39" s="13"/>
      <c r="L39" s="32">
        <f>'[1]Pipeline Data'!M9</f>
        <v>1061.2464516129032</v>
      </c>
      <c r="M39" s="13"/>
      <c r="N39" s="13"/>
      <c r="O39" s="31">
        <f>'[1]Pipeline Data'!Y9</f>
        <v>1049.2348387096774</v>
      </c>
      <c r="P39" s="13"/>
      <c r="Q39" s="15"/>
      <c r="R39" s="32">
        <f>'[1]Pipeline Data'!V9</f>
        <v>1102.1899999999998</v>
      </c>
      <c r="S39" s="13"/>
      <c r="T39" s="13"/>
      <c r="U39" s="32">
        <v>1027.43</v>
      </c>
      <c r="V39" s="13"/>
      <c r="W39" s="31">
        <f>'[1]Pipeline Data'!G9</f>
        <v>1035.2329999999999</v>
      </c>
      <c r="X39" s="15"/>
      <c r="Y39" s="32">
        <f>'[1]Pipeline Data'!J9</f>
        <v>1045.1677419354839</v>
      </c>
      <c r="Z39" s="15"/>
    </row>
    <row r="40" spans="1:26" x14ac:dyDescent="0.2">
      <c r="C40" t="s">
        <v>54</v>
      </c>
      <c r="F40" s="33">
        <f>[1]HeatingValue!N26</f>
        <v>1058.69</v>
      </c>
      <c r="I40" s="7">
        <f>[1]HeatingValue!Q26</f>
        <v>1037.99</v>
      </c>
      <c r="J40" s="17"/>
      <c r="L40" s="7">
        <f>[1]HeatingValue!T26</f>
        <v>1059.07</v>
      </c>
      <c r="O40" s="33">
        <f>[1]HeatingValue!Z26</f>
        <v>1047</v>
      </c>
      <c r="Q40" s="17"/>
      <c r="R40" s="33">
        <f>[1]HeatingValue!W26</f>
        <v>1099.96</v>
      </c>
      <c r="U40" s="8">
        <v>1024.7</v>
      </c>
      <c r="W40" s="33">
        <f>[1]HeatingValue!K26</f>
        <v>1032.6199999999999</v>
      </c>
      <c r="X40" s="17"/>
      <c r="Y40" s="33">
        <f>[1]HeatingValue!E26</f>
        <v>1042.6300000000001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'[1]Pipeline Data'!P11</f>
        <v>0.61092258064516147</v>
      </c>
      <c r="G44" s="9"/>
      <c r="H44" s="9"/>
      <c r="I44" s="9">
        <f>'[1]Pipeline Data'!S11</f>
        <v>0.60004193548387108</v>
      </c>
      <c r="J44" s="35"/>
      <c r="K44" s="9"/>
      <c r="L44" s="9">
        <f>'[1]Pipeline Data'!M11</f>
        <v>0.59</v>
      </c>
      <c r="M44" s="9"/>
      <c r="N44" s="9"/>
      <c r="O44" s="34">
        <f>'[1]Pipeline Data'!Y11</f>
        <v>0.60812903225806469</v>
      </c>
      <c r="P44" s="9"/>
      <c r="Q44" s="35"/>
      <c r="R44" s="9">
        <f>'[1]Pipeline Data'!V11</f>
        <v>0.64706666666666668</v>
      </c>
      <c r="S44" s="9"/>
      <c r="T44" s="9"/>
      <c r="U44" s="9">
        <v>0.95437700000000003</v>
      </c>
      <c r="V44" s="9"/>
      <c r="W44" s="34">
        <f>'[1]Pipeline Data'!G11</f>
        <v>0.58750000000000002</v>
      </c>
      <c r="X44" s="17"/>
      <c r="Y44" s="9">
        <f>'[1]Pipeline Data'!J11</f>
        <v>0.5951612903225808</v>
      </c>
      <c r="Z44" s="17"/>
    </row>
    <row r="45" spans="1:26" ht="13.5" thickBot="1" x14ac:dyDescent="0.25">
      <c r="C45" t="s">
        <v>57</v>
      </c>
      <c r="F45" s="36">
        <f>[1]SpecGravity!I25</f>
        <v>0.60931999999999997</v>
      </c>
      <c r="G45" s="26"/>
      <c r="H45" s="26"/>
      <c r="I45" s="37">
        <f>[1]SpecGravity!L25</f>
        <v>0.59266000000000008</v>
      </c>
      <c r="J45" s="28"/>
      <c r="K45" s="26"/>
      <c r="L45" s="37">
        <f>[1]SpecGravity!O25</f>
        <v>0.58918399999999993</v>
      </c>
      <c r="M45" s="26"/>
      <c r="N45" s="26"/>
      <c r="O45" s="36">
        <f>[1]SpecGravity!U25</f>
        <v>0.60678900000000002</v>
      </c>
      <c r="P45" s="26"/>
      <c r="Q45" s="28"/>
      <c r="R45" s="37">
        <f>[1]SpecGravity!R25</f>
        <v>0.64568100000000006</v>
      </c>
      <c r="S45" s="26"/>
      <c r="T45" s="26"/>
      <c r="U45" s="37">
        <v>0.591866</v>
      </c>
      <c r="V45" s="26"/>
      <c r="W45" s="36">
        <f>[1]SpecGravity!G25</f>
        <v>0.58602299999999996</v>
      </c>
      <c r="X45" s="28"/>
      <c r="Y45" s="37">
        <f>[1]SpecGravity!E25</f>
        <v>0.59363099999999991</v>
      </c>
      <c r="Z45" s="28"/>
    </row>
    <row r="46" spans="1:26" ht="11.25" customHeight="1" x14ac:dyDescent="0.2">
      <c r="Y46" s="11"/>
    </row>
    <row r="47" spans="1:26" x14ac:dyDescent="0.2">
      <c r="A47" s="38" t="s">
        <v>58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U14:V14"/>
    <mergeCell ref="W14:X14"/>
    <mergeCell ref="R12:T12"/>
    <mergeCell ref="R14:T14"/>
    <mergeCell ref="K12:N12"/>
    <mergeCell ref="O12:Q12"/>
    <mergeCell ref="Y10:Z10"/>
    <mergeCell ref="Y14:Z14"/>
    <mergeCell ref="W12:X12"/>
    <mergeCell ref="Y12:Z12"/>
    <mergeCell ref="W13:X13"/>
    <mergeCell ref="Y13:Z13"/>
    <mergeCell ref="Y8:Z8"/>
    <mergeCell ref="F9:G9"/>
    <mergeCell ref="I9:J9"/>
    <mergeCell ref="O9:Q9"/>
    <mergeCell ref="Y9:Z9"/>
    <mergeCell ref="F8:G8"/>
    <mergeCell ref="I8:J8"/>
    <mergeCell ref="U8:V8"/>
    <mergeCell ref="L8:M8"/>
    <mergeCell ref="O8:Q8"/>
    <mergeCell ref="R8:T8"/>
    <mergeCell ref="W8:X8"/>
    <mergeCell ref="A16:C16"/>
    <mergeCell ref="W9:X9"/>
    <mergeCell ref="F10:J10"/>
    <mergeCell ref="W10:X10"/>
    <mergeCell ref="L9:M9"/>
    <mergeCell ref="R9:S9"/>
    <mergeCell ref="U9:V9"/>
    <mergeCell ref="U10:V10"/>
    <mergeCell ref="O13:Q13"/>
    <mergeCell ref="O14:Q14"/>
    <mergeCell ref="F14:G14"/>
    <mergeCell ref="I14:J14"/>
    <mergeCell ref="L14:M14"/>
    <mergeCell ref="F13:G13"/>
    <mergeCell ref="I13:J13"/>
    <mergeCell ref="K13:N13"/>
    <mergeCell ref="Y7:Z7"/>
    <mergeCell ref="O7:Q7"/>
    <mergeCell ref="R13:T13"/>
    <mergeCell ref="R10:T10"/>
    <mergeCell ref="A1:Z1"/>
    <mergeCell ref="A2:Z2"/>
    <mergeCell ref="A4:Z4"/>
    <mergeCell ref="F7:G7"/>
    <mergeCell ref="I7:J7"/>
    <mergeCell ref="L7:M7"/>
    <mergeCell ref="R7:T7"/>
    <mergeCell ref="W7:X7"/>
    <mergeCell ref="F12:G12"/>
    <mergeCell ref="I12:J12"/>
    <mergeCell ref="L10:M10"/>
    <mergeCell ref="O10:Q10"/>
  </mergeCells>
  <phoneticPr fontId="9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44105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('[10]Pipeline Data'!F7)-1</f>
        <v>44104</v>
      </c>
      <c r="G12" s="60"/>
      <c r="I12" s="60">
        <f>('[10]Pipeline Data'!F7)-1</f>
        <v>44104</v>
      </c>
      <c r="J12" s="61"/>
      <c r="K12" s="69">
        <f>('[10]Pipeline Data'!F7)-1</f>
        <v>44104</v>
      </c>
      <c r="L12" s="67"/>
      <c r="M12" s="67"/>
      <c r="N12" s="68"/>
      <c r="O12" s="69">
        <f>('[10]Pipeline Data'!F7)-1</f>
        <v>44104</v>
      </c>
      <c r="P12" s="67"/>
      <c r="Q12" s="68"/>
      <c r="R12" s="69">
        <f>('[10]Pipeline Data'!F7)-1</f>
        <v>44104</v>
      </c>
      <c r="S12" s="67"/>
      <c r="T12" s="68"/>
      <c r="U12" s="44" t="s">
        <v>0</v>
      </c>
      <c r="V12" s="44" t="s">
        <v>0</v>
      </c>
      <c r="W12" s="67">
        <f>K12</f>
        <v>44104</v>
      </c>
      <c r="X12" s="68"/>
      <c r="Y12" s="69">
        <f>('[10]Pipeline Data'!F7)-1</f>
        <v>44104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'[10]Pipeline Data'!P13</f>
        <v>1.4837566666666671</v>
      </c>
      <c r="G16" s="4" t="s">
        <v>24</v>
      </c>
      <c r="I16" s="5">
        <f>'[10]Pipeline Data'!S13</f>
        <v>0.2939133333333333</v>
      </c>
      <c r="J16" s="23" t="s">
        <v>24</v>
      </c>
      <c r="L16" s="5">
        <f>'[10]Pipeline Data'!M13</f>
        <v>0.59066666666666667</v>
      </c>
      <c r="M16" s="4" t="s">
        <v>24</v>
      </c>
      <c r="O16" s="22">
        <f>'[10]Pipeline Data'!Y13</f>
        <v>2.222466666666667</v>
      </c>
      <c r="P16" s="4" t="s">
        <v>24</v>
      </c>
      <c r="Q16" s="17"/>
      <c r="R16" s="5">
        <f>'[10]Pipeline Data'!V13</f>
        <v>2.4659800000000001</v>
      </c>
      <c r="S16" s="4" t="s">
        <v>24</v>
      </c>
      <c r="U16" s="5">
        <v>1.4158599999999999</v>
      </c>
      <c r="V16" s="4" t="s">
        <v>24</v>
      </c>
      <c r="W16" s="22">
        <f>'[10]Pipeline Data'!G13</f>
        <v>1.2818000000000001</v>
      </c>
      <c r="X16" s="23" t="s">
        <v>24</v>
      </c>
      <c r="Y16" s="22">
        <f>'[10]Pipeline Data'!J13</f>
        <v>1.04461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'[10]Pipeline Data'!P14</f>
        <v>0.79213000000000022</v>
      </c>
      <c r="I17" s="5">
        <f>'[10]Pipeline Data'!S14</f>
        <v>0.82977000000000012</v>
      </c>
      <c r="J17" s="17"/>
      <c r="L17" s="5">
        <f>'[10]Pipeline Data'!M14</f>
        <v>0.29366666666666674</v>
      </c>
      <c r="O17" s="22">
        <f>'[10]Pipeline Data'!Y14</f>
        <v>0.94773333333333332</v>
      </c>
      <c r="Q17" s="17"/>
      <c r="R17" s="5">
        <f>'[10]Pipeline Data'!V14</f>
        <v>0.96898666666666655</v>
      </c>
      <c r="U17" s="5">
        <v>0.95437700000000003</v>
      </c>
      <c r="W17" s="22">
        <f>'[10]Pipeline Data'!G14</f>
        <v>0.4728</v>
      </c>
      <c r="X17" s="17"/>
      <c r="Y17" s="22">
        <f>'[10]Pipeline Data'!J14</f>
        <v>0.71399000000000001</v>
      </c>
      <c r="Z17" s="17"/>
    </row>
    <row r="18" spans="1:26" x14ac:dyDescent="0.2">
      <c r="A18" t="s">
        <v>27</v>
      </c>
      <c r="D18" t="s">
        <v>28</v>
      </c>
      <c r="F18" s="22">
        <f>'[10]Pipeline Data'!P15</f>
        <v>91.147803333333329</v>
      </c>
      <c r="I18" s="5">
        <f>'[10]Pipeline Data'!S15</f>
        <v>92.739403333333343</v>
      </c>
      <c r="J18" s="17"/>
      <c r="L18" s="5">
        <f>'[10]Pipeline Data'!M15</f>
        <v>92.798666666666662</v>
      </c>
      <c r="O18" s="22">
        <f>'[10]Pipeline Data'!Y15</f>
        <v>83.030500000000004</v>
      </c>
      <c r="Q18" s="17"/>
      <c r="R18" s="5">
        <f>'[10]Pipeline Data'!V15</f>
        <v>79.096299999999999</v>
      </c>
      <c r="U18" s="5">
        <v>93.925799999999995</v>
      </c>
      <c r="W18" s="22">
        <f>'[10]Pipeline Data'!G15</f>
        <v>92.094700000000003</v>
      </c>
      <c r="X18" s="17"/>
      <c r="Y18" s="22">
        <f>'[10]Pipeline Data'!J15</f>
        <v>93.261349999999993</v>
      </c>
      <c r="Z18" s="17"/>
    </row>
    <row r="19" spans="1:26" x14ac:dyDescent="0.2">
      <c r="A19" t="s">
        <v>29</v>
      </c>
      <c r="D19" t="s">
        <v>30</v>
      </c>
      <c r="F19" s="22">
        <f>'[10]Pipeline Data'!P16</f>
        <v>5.8657333333333321</v>
      </c>
      <c r="I19" s="5">
        <f>'[10]Pipeline Data'!S16</f>
        <v>5.6652666666666667</v>
      </c>
      <c r="J19" s="17"/>
      <c r="L19" s="5">
        <f>'[10]Pipeline Data'!M16</f>
        <v>5.9533333333333349</v>
      </c>
      <c r="O19" s="22">
        <f>'[10]Pipeline Data'!Y16</f>
        <v>12.903899999999997</v>
      </c>
      <c r="Q19" s="17"/>
      <c r="R19" s="5">
        <f>'[10]Pipeline Data'!V16</f>
        <v>16.492746666666665</v>
      </c>
      <c r="U19" s="5">
        <v>2.9041999999999999</v>
      </c>
      <c r="W19" s="22">
        <f>'[10]Pipeline Data'!G16</f>
        <v>5.9553000000000003</v>
      </c>
      <c r="X19" s="17"/>
      <c r="Y19" s="22">
        <f>'[10]Pipeline Data'!J16</f>
        <v>4.4301599999999999</v>
      </c>
      <c r="Z19" s="17"/>
    </row>
    <row r="20" spans="1:26" x14ac:dyDescent="0.2">
      <c r="A20" t="s">
        <v>31</v>
      </c>
      <c r="D20" t="s">
        <v>32</v>
      </c>
      <c r="F20" s="22">
        <f>'[10]Pipeline Data'!P17</f>
        <v>0.57721333333333347</v>
      </c>
      <c r="I20" s="5">
        <f>'[10]Pipeline Data'!S17</f>
        <v>0.37499333333333335</v>
      </c>
      <c r="J20" s="17"/>
      <c r="L20" s="5">
        <f>'[10]Pipeline Data'!M17</f>
        <v>0.29633333333333328</v>
      </c>
      <c r="O20" s="22">
        <f>'[10]Pipeline Data'!Y17</f>
        <v>0.8171666666666666</v>
      </c>
      <c r="Q20" s="17"/>
      <c r="R20" s="5">
        <f>'[10]Pipeline Data'!V17</f>
        <v>0.94072333333333336</v>
      </c>
      <c r="U20" s="5">
        <v>0.56200000000000006</v>
      </c>
      <c r="W20" s="22">
        <f>'[10]Pipeline Data'!G17</f>
        <v>0.1686</v>
      </c>
      <c r="X20" s="17"/>
      <c r="Y20" s="22">
        <f>'[10]Pipeline Data'!J17</f>
        <v>0.43838666666666665</v>
      </c>
      <c r="Z20" s="17"/>
    </row>
    <row r="21" spans="1:26" x14ac:dyDescent="0.2">
      <c r="A21" t="s">
        <v>33</v>
      </c>
      <c r="D21" t="s">
        <v>34</v>
      </c>
      <c r="F21" s="22">
        <f>'[10]Pipeline Data'!P18</f>
        <v>3.3950000000000001E-2</v>
      </c>
      <c r="I21" s="5">
        <f>'[10]Pipeline Data'!S18</f>
        <v>3.0316666666666665E-2</v>
      </c>
      <c r="J21" s="17"/>
      <c r="L21" s="5">
        <f>'[10]Pipeline Data'!M18</f>
        <v>2.5666666666666678E-2</v>
      </c>
      <c r="O21" s="22">
        <f>'[10]Pipeline Data'!Y18</f>
        <v>2.1533333333333342E-2</v>
      </c>
      <c r="Q21" s="17"/>
      <c r="R21" s="5">
        <f>'[10]Pipeline Data'!V18</f>
        <v>1.4396666666666665E-2</v>
      </c>
      <c r="U21" s="5">
        <v>6.8000000000000005E-2</v>
      </c>
      <c r="W21" s="22">
        <f>'[10]Pipeline Data'!G18</f>
        <v>2.8E-3</v>
      </c>
      <c r="X21" s="17"/>
      <c r="Y21" s="22">
        <f>'[10]Pipeline Data'!J18</f>
        <v>2.6500000000000003E-2</v>
      </c>
      <c r="Z21" s="17"/>
    </row>
    <row r="22" spans="1:26" x14ac:dyDescent="0.2">
      <c r="A22" t="s">
        <v>35</v>
      </c>
      <c r="D22" t="s">
        <v>34</v>
      </c>
      <c r="F22" s="22">
        <f>'[10]Pipeline Data'!P19</f>
        <v>6.8510000000000015E-2</v>
      </c>
      <c r="I22" s="5">
        <f>'[10]Pipeline Data'!S19</f>
        <v>4.4226666666666678E-2</v>
      </c>
      <c r="J22" s="17"/>
      <c r="L22" s="5">
        <f>'[10]Pipeline Data'!M19</f>
        <v>3.0000000000000016E-2</v>
      </c>
      <c r="O22" s="22">
        <f>'[10]Pipeline Data'!Y19</f>
        <v>4.2133333333333349E-2</v>
      </c>
      <c r="Q22" s="17"/>
      <c r="R22" s="5">
        <f>'[10]Pipeline Data'!V19</f>
        <v>2.2639999999999997E-2</v>
      </c>
      <c r="U22" s="5">
        <v>9.35E-2</v>
      </c>
      <c r="W22" s="22">
        <f>'[10]Pipeline Data'!G19</f>
        <v>5.5999999999999999E-3</v>
      </c>
      <c r="X22" s="17"/>
      <c r="Y22" s="22">
        <f>'[10]Pipeline Data'!J19</f>
        <v>5.0553333333333332E-2</v>
      </c>
      <c r="Z22" s="17"/>
    </row>
    <row r="23" spans="1:26" x14ac:dyDescent="0.2">
      <c r="A23" t="s">
        <v>36</v>
      </c>
      <c r="D23" t="s">
        <v>37</v>
      </c>
      <c r="F23" s="22">
        <f>'[10]Pipeline Data'!P20</f>
        <v>1.1256666666666667E-2</v>
      </c>
      <c r="I23" s="5">
        <f>'[10]Pipeline Data'!S20</f>
        <v>8.5266666666666668E-3</v>
      </c>
      <c r="J23" s="17"/>
      <c r="L23" s="5">
        <f>'[10]Pipeline Data'!M20</f>
        <v>8.0000000000000019E-3</v>
      </c>
      <c r="O23" s="22">
        <f>'[10]Pipeline Data'!Y20</f>
        <v>5.2333333333333346E-3</v>
      </c>
      <c r="Q23" s="17"/>
      <c r="R23" s="5">
        <f>'[10]Pipeline Data'!V20</f>
        <v>9.9666666666666632E-4</v>
      </c>
      <c r="U23" s="5">
        <v>2.47E-2</v>
      </c>
      <c r="W23" s="22">
        <f>'[10]Pipeline Data'!G20</f>
        <v>1.2999999999999999E-3</v>
      </c>
      <c r="X23" s="17"/>
      <c r="Y23" s="22">
        <f>'[10]Pipeline Data'!J20</f>
        <v>1.0783333333333334E-2</v>
      </c>
      <c r="Z23" s="17"/>
    </row>
    <row r="24" spans="1:26" x14ac:dyDescent="0.2">
      <c r="A24" t="s">
        <v>38</v>
      </c>
      <c r="D24" t="s">
        <v>37</v>
      </c>
      <c r="F24" s="22">
        <f>'[10]Pipeline Data'!P21</f>
        <v>1.1376666666666669E-2</v>
      </c>
      <c r="I24" s="5">
        <f>'[10]Pipeline Data'!S21</f>
        <v>7.1533333333333345E-3</v>
      </c>
      <c r="J24" s="17"/>
      <c r="L24" s="5">
        <f>'[10]Pipeline Data'!M21</f>
        <v>0</v>
      </c>
      <c r="O24" s="22">
        <f>'[10]Pipeline Data'!Y21</f>
        <v>5.5000000000000005E-3</v>
      </c>
      <c r="Q24" s="17"/>
      <c r="R24" s="5">
        <f>'[10]Pipeline Data'!V21</f>
        <v>7.2666666666666669E-4</v>
      </c>
      <c r="U24" s="5">
        <v>2.0400000000000001E-2</v>
      </c>
      <c r="W24" s="22">
        <f>'[10]Pipeline Data'!G21</f>
        <v>1E-4</v>
      </c>
      <c r="X24" s="17"/>
      <c r="Y24" s="22">
        <f>'[10]Pipeline Data'!J21</f>
        <v>8.4933333333333336E-3</v>
      </c>
      <c r="Z24" s="17"/>
    </row>
    <row r="25" spans="1:26" x14ac:dyDescent="0.2">
      <c r="A25" t="s">
        <v>39</v>
      </c>
      <c r="D25" t="s">
        <v>40</v>
      </c>
      <c r="F25" s="22">
        <f>'[10]Pipeline Data'!P22</f>
        <v>8.2933333333333348E-3</v>
      </c>
      <c r="I25" s="5">
        <f>'[10]Pipeline Data'!S22</f>
        <v>6.4166666666666669E-3</v>
      </c>
      <c r="J25" s="17"/>
      <c r="L25" s="5">
        <f>'[10]Pipeline Data'!M22</f>
        <v>0</v>
      </c>
      <c r="O25" s="22">
        <f>'[10]Pipeline Data'!Y22</f>
        <v>4.1000000000000012E-3</v>
      </c>
      <c r="Q25" s="17"/>
      <c r="R25" s="5">
        <f>'[10]Pipeline Data'!V22</f>
        <v>9.333333333333333E-5</v>
      </c>
      <c r="U25" s="5">
        <v>3.0349999999999999E-2</v>
      </c>
      <c r="W25" s="22">
        <f>'[10]Pipeline Data'!G22</f>
        <v>2.9999999999999997E-4</v>
      </c>
      <c r="X25" s="17"/>
      <c r="Y25" s="22">
        <f>'[10]Pipeline Data'!J22</f>
        <v>1.5106666666666669E-2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'[10]Pipeline Data'!P23</f>
        <v>0</v>
      </c>
      <c r="I26" s="5">
        <f>'[10]Pipeline Data'!S23</f>
        <v>0</v>
      </c>
      <c r="J26" s="17"/>
      <c r="L26" s="5">
        <f>'[10]Pipeline Data'!M23</f>
        <v>0</v>
      </c>
      <c r="O26" s="22">
        <f>'[10]Pipeline Data'!Y23</f>
        <v>0</v>
      </c>
      <c r="Q26" s="17"/>
      <c r="R26" s="5">
        <f>'[10]Pipeline Data'!V23</f>
        <v>0</v>
      </c>
      <c r="U26" s="5">
        <v>0</v>
      </c>
      <c r="W26" s="22">
        <f>'[10]Pipeline Data'!G23</f>
        <v>1.6799999999999999E-2</v>
      </c>
      <c r="X26" s="17"/>
      <c r="Y26" s="22">
        <f>'[10]Pipeline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'[10]Pipeline Data'!P24</f>
        <v>0</v>
      </c>
      <c r="I27" s="5">
        <f>'[10]Pipeline Data'!S24</f>
        <v>0</v>
      </c>
      <c r="J27" s="17"/>
      <c r="L27" s="5">
        <f>'[10]Pipeline Data'!M24</f>
        <v>0</v>
      </c>
      <c r="O27" s="22">
        <f>'[10]Pipeline Data'!Y24</f>
        <v>0</v>
      </c>
      <c r="Q27" s="17"/>
      <c r="R27" s="5">
        <f>'[10]Pipeline Data'!V24</f>
        <v>0</v>
      </c>
      <c r="U27" s="5">
        <v>0</v>
      </c>
      <c r="W27" s="22">
        <f>'[10]Pipeline Data'!G24</f>
        <v>0</v>
      </c>
      <c r="X27" s="17"/>
      <c r="Y27" s="22">
        <f>'[10]Pipeline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'[10]Pipeline Data'!P25</f>
        <v>0</v>
      </c>
      <c r="I28" s="5">
        <f>'[10]Pipeline Data'!S25</f>
        <v>0</v>
      </c>
      <c r="J28" s="17"/>
      <c r="L28" s="5">
        <f>'[10]Pipeline Data'!M25</f>
        <v>0</v>
      </c>
      <c r="O28" s="22">
        <f>'[10]Pipeline Data'!Y25</f>
        <v>0</v>
      </c>
      <c r="Q28" s="17"/>
      <c r="R28" s="5">
        <f>'[10]Pipeline Data'!V25</f>
        <v>0</v>
      </c>
      <c r="U28" s="5">
        <v>0</v>
      </c>
      <c r="W28" s="22">
        <f>'[10]Pipeline Data'!G25</f>
        <v>0</v>
      </c>
      <c r="X28" s="17"/>
      <c r="Y28" s="22">
        <f>'[10]Pipeline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'[10]Pipeline Data'!P26</f>
        <v>0</v>
      </c>
      <c r="I29" s="6">
        <f>'[10]Pipeline Data'!S26</f>
        <v>0</v>
      </c>
      <c r="J29" s="17"/>
      <c r="L29" s="6">
        <f>'[10]Pipeline Data'!M26</f>
        <v>0</v>
      </c>
      <c r="O29" s="24">
        <f>'[10]Pipeline Data'!Y26</f>
        <v>0</v>
      </c>
      <c r="Q29" s="17"/>
      <c r="R29" s="6">
        <f>'[10]Pipeline Data'!V26</f>
        <v>0</v>
      </c>
      <c r="U29" s="6">
        <v>0</v>
      </c>
      <c r="W29" s="24">
        <f>'[10]Pipeline Data'!G26</f>
        <v>0</v>
      </c>
      <c r="X29" s="17"/>
      <c r="Y29" s="24">
        <f>'[10]Pipeline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100.00002333333333</v>
      </c>
      <c r="G31" s="26" t="s">
        <v>24</v>
      </c>
      <c r="H31" s="26"/>
      <c r="I31" s="27">
        <f>SUM(I16:I29)</f>
        <v>99.999986666666672</v>
      </c>
      <c r="J31" s="28" t="s">
        <v>24</v>
      </c>
      <c r="K31" s="26"/>
      <c r="L31" s="27">
        <f>SUM(L16:L29)</f>
        <v>99.996333333333325</v>
      </c>
      <c r="M31" s="26" t="s">
        <v>24</v>
      </c>
      <c r="N31" s="26"/>
      <c r="O31" s="25">
        <f>SUM(O16:O29)</f>
        <v>100.00026666666666</v>
      </c>
      <c r="P31" s="26" t="s">
        <v>24</v>
      </c>
      <c r="Q31" s="28"/>
      <c r="R31" s="27">
        <f>SUM(R16:R29)</f>
        <v>100.00359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100.00009999999999</v>
      </c>
      <c r="X31" s="28" t="s">
        <v>24</v>
      </c>
      <c r="Y31" s="25">
        <f>SUM(Y16:Y29)</f>
        <v>99.999933333333345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'[10]Pipeline Data'!P9</f>
        <v>1048.3744666666666</v>
      </c>
      <c r="G39" s="13"/>
      <c r="H39" s="13"/>
      <c r="I39" s="32">
        <f>'[10]Pipeline Data'!S9</f>
        <v>1054.5580666666667</v>
      </c>
      <c r="J39" s="15"/>
      <c r="K39" s="13"/>
      <c r="L39" s="32">
        <f>'[10]Pipeline Data'!M9</f>
        <v>1057.2609999999995</v>
      </c>
      <c r="M39" s="13"/>
      <c r="N39" s="13"/>
      <c r="O39" s="31">
        <f>'[10]Pipeline Data'!Y9</f>
        <v>1095.6049666666665</v>
      </c>
      <c r="P39" s="13"/>
      <c r="Q39" s="15"/>
      <c r="R39" s="32">
        <f>'[10]Pipeline Data'!V9</f>
        <v>1120.5666666666666</v>
      </c>
      <c r="S39" s="13"/>
      <c r="T39" s="13"/>
      <c r="U39" s="32">
        <v>1027.43</v>
      </c>
      <c r="V39" s="13"/>
      <c r="W39" s="31">
        <f>'[10]Pipeline Data'!G9</f>
        <v>1044.954</v>
      </c>
      <c r="X39" s="15"/>
      <c r="Y39" s="32">
        <f>'[10]Pipeline Data'!J9</f>
        <v>1040.1099999999999</v>
      </c>
      <c r="Z39" s="15"/>
    </row>
    <row r="40" spans="1:26" x14ac:dyDescent="0.2">
      <c r="C40" t="s">
        <v>54</v>
      </c>
      <c r="F40" s="33">
        <f>[10]HeatingValue!N26</f>
        <v>1046.02</v>
      </c>
      <c r="I40" s="7">
        <f>[10]HeatingValue!Q26</f>
        <v>1052.28</v>
      </c>
      <c r="J40" s="17"/>
      <c r="L40" s="7">
        <f>[10]HeatingValue!T26</f>
        <v>1054.8800000000001</v>
      </c>
      <c r="O40" s="33">
        <f>[10]HeatingValue!Z26</f>
        <v>1092.76</v>
      </c>
      <c r="Q40" s="17"/>
      <c r="R40" s="33">
        <f>[10]HeatingValue!W26</f>
        <v>1117.8900000000001</v>
      </c>
      <c r="U40" s="8">
        <v>1024.7</v>
      </c>
      <c r="W40" s="33">
        <f>[10]HeatingValue!K26</f>
        <v>1042.56</v>
      </c>
      <c r="X40" s="17"/>
      <c r="Y40" s="33">
        <f>[10]HeatingValue!E26</f>
        <v>1038.1300000000001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'[10]Pipeline Data'!P11</f>
        <v>0.60496666666666654</v>
      </c>
      <c r="G44" s="9"/>
      <c r="H44" s="9"/>
      <c r="I44" s="9">
        <f>'[10]Pipeline Data'!S11</f>
        <v>0.59687666666666661</v>
      </c>
      <c r="J44" s="35"/>
      <c r="K44" s="9"/>
      <c r="L44" s="9">
        <f>'[10]Pipeline Data'!M11</f>
        <v>0.59233333333333316</v>
      </c>
      <c r="M44" s="9"/>
      <c r="N44" s="9"/>
      <c r="O44" s="34">
        <f>'[10]Pipeline Data'!Y11</f>
        <v>0.64539999999999997</v>
      </c>
      <c r="P44" s="9"/>
      <c r="Q44" s="35"/>
      <c r="R44" s="9">
        <f>'[10]Pipeline Data'!V11</f>
        <v>0.6640999999999998</v>
      </c>
      <c r="S44" s="9"/>
      <c r="T44" s="9"/>
      <c r="U44" s="9">
        <v>0.95437700000000003</v>
      </c>
      <c r="V44" s="9"/>
      <c r="W44" s="34">
        <f>'[10]Pipeline Data'!G11</f>
        <v>0.59540000000000004</v>
      </c>
      <c r="X44" s="17"/>
      <c r="Y44" s="9">
        <f>'[10]Pipeline Data'!J11</f>
        <v>0.5938133333333333</v>
      </c>
      <c r="Z44" s="17"/>
    </row>
    <row r="45" spans="1:26" ht="13.5" thickBot="1" x14ac:dyDescent="0.25">
      <c r="C45" t="s">
        <v>57</v>
      </c>
      <c r="F45" s="36">
        <f>[10]SpecGravity!I25</f>
        <v>0.60345399999999993</v>
      </c>
      <c r="G45" s="26"/>
      <c r="H45" s="26"/>
      <c r="I45" s="37">
        <f>[10]SpecGravity!L25</f>
        <v>0.59548599999999996</v>
      </c>
      <c r="J45" s="28"/>
      <c r="K45" s="26"/>
      <c r="L45" s="37">
        <f>[10]SpecGravity!O25</f>
        <v>0.591611</v>
      </c>
      <c r="M45" s="26"/>
      <c r="N45" s="26"/>
      <c r="O45" s="36">
        <f>[10]SpecGravity!U25</f>
        <v>0.64358800000000005</v>
      </c>
      <c r="P45" s="26"/>
      <c r="Q45" s="28"/>
      <c r="R45" s="37">
        <f>[10]SpecGravity!R25</f>
        <v>0.66253300000000015</v>
      </c>
      <c r="S45" s="26"/>
      <c r="T45" s="26"/>
      <c r="U45" s="37">
        <v>0.591866</v>
      </c>
      <c r="V45" s="26"/>
      <c r="W45" s="36">
        <f>[10]SpecGravity!G25</f>
        <v>0.5939859999999999</v>
      </c>
      <c r="X45" s="28"/>
      <c r="Y45" s="37">
        <f>[10]SpecGravity!E25</f>
        <v>0.5924879999999999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9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44136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('[11]Pipeline Data'!F7)-1</f>
        <v>44135</v>
      </c>
      <c r="G12" s="60"/>
      <c r="I12" s="60">
        <f>('[11]Pipeline Data'!F7)-1</f>
        <v>44135</v>
      </c>
      <c r="J12" s="61"/>
      <c r="K12" s="69">
        <f>('[11]Pipeline Data'!F7)-1</f>
        <v>44135</v>
      </c>
      <c r="L12" s="67"/>
      <c r="M12" s="67"/>
      <c r="N12" s="68"/>
      <c r="O12" s="69">
        <f>('[11]Pipeline Data'!F7)-1</f>
        <v>44135</v>
      </c>
      <c r="P12" s="67"/>
      <c r="Q12" s="68"/>
      <c r="R12" s="69">
        <f>('[11]Pipeline Data'!F7)-1</f>
        <v>44135</v>
      </c>
      <c r="S12" s="67"/>
      <c r="T12" s="68"/>
      <c r="U12" s="44" t="s">
        <v>0</v>
      </c>
      <c r="V12" s="44" t="s">
        <v>0</v>
      </c>
      <c r="W12" s="67">
        <f>K12</f>
        <v>44135</v>
      </c>
      <c r="X12" s="68"/>
      <c r="Y12" s="69">
        <f>('[11]Pipeline Data'!F7)-1</f>
        <v>44135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'[11]Pipeline Data'!P13</f>
        <v>1.3718483870967744</v>
      </c>
      <c r="G16" s="4" t="s">
        <v>24</v>
      </c>
      <c r="I16" s="5">
        <f>'[11]Pipeline Data'!S13</f>
        <v>0.45119354838709685</v>
      </c>
      <c r="J16" s="23" t="s">
        <v>24</v>
      </c>
      <c r="L16" s="5">
        <f>'[11]Pipeline Data'!M13</f>
        <v>0.48612903225806464</v>
      </c>
      <c r="M16" s="4" t="s">
        <v>24</v>
      </c>
      <c r="O16" s="22">
        <f>'[11]Pipeline Data'!Y13</f>
        <v>2.2101935483870965</v>
      </c>
      <c r="P16" s="4" t="s">
        <v>24</v>
      </c>
      <c r="Q16" s="17"/>
      <c r="R16" s="5">
        <f>'[11]Pipeline Data'!V13</f>
        <v>2.2245032258064517</v>
      </c>
      <c r="S16" s="4" t="s">
        <v>24</v>
      </c>
      <c r="U16" s="5">
        <v>1.4158599999999999</v>
      </c>
      <c r="V16" s="4" t="s">
        <v>24</v>
      </c>
      <c r="W16" s="22">
        <f>'[11]Pipeline Data'!G13</f>
        <v>1.2123999999999999</v>
      </c>
      <c r="X16" s="23" t="s">
        <v>24</v>
      </c>
      <c r="Y16" s="22">
        <f>'[11]Pipeline Data'!J13</f>
        <v>1.0456548387096776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'[11]Pipeline Data'!P14</f>
        <v>0.73334193548387083</v>
      </c>
      <c r="I17" s="5">
        <f>'[11]Pipeline Data'!S14</f>
        <v>1.3520419354838711</v>
      </c>
      <c r="J17" s="17"/>
      <c r="L17" s="5">
        <f>'[11]Pipeline Data'!M14</f>
        <v>0.26419354838709674</v>
      </c>
      <c r="O17" s="22">
        <f>'[11]Pipeline Data'!Y14</f>
        <v>0.85629032258064508</v>
      </c>
      <c r="Q17" s="17"/>
      <c r="R17" s="5">
        <f>'[11]Pipeline Data'!V14</f>
        <v>0.94401935483870958</v>
      </c>
      <c r="U17" s="5">
        <v>0.95437700000000003</v>
      </c>
      <c r="W17" s="22">
        <f>'[11]Pipeline Data'!G14</f>
        <v>0.46160000000000001</v>
      </c>
      <c r="X17" s="17"/>
      <c r="Y17" s="22">
        <f>'[11]Pipeline Data'!J14</f>
        <v>0.69341935483870953</v>
      </c>
      <c r="Z17" s="17"/>
    </row>
    <row r="18" spans="1:26" x14ac:dyDescent="0.2">
      <c r="A18" t="s">
        <v>27</v>
      </c>
      <c r="D18" t="s">
        <v>28</v>
      </c>
      <c r="F18" s="22">
        <f>'[11]Pipeline Data'!P15</f>
        <v>92.23709677419356</v>
      </c>
      <c r="I18" s="5">
        <f>'[11]Pipeline Data'!S15</f>
        <v>95.339374193548366</v>
      </c>
      <c r="J18" s="17"/>
      <c r="L18" s="5">
        <f>'[11]Pipeline Data'!M15</f>
        <v>92.762903225806426</v>
      </c>
      <c r="O18" s="22">
        <f>'[11]Pipeline Data'!Y15</f>
        <v>85.151806451612927</v>
      </c>
      <c r="Q18" s="17"/>
      <c r="R18" s="5">
        <f>'[11]Pipeline Data'!V15</f>
        <v>80.957400000000007</v>
      </c>
      <c r="U18" s="5">
        <v>93.925799999999995</v>
      </c>
      <c r="W18" s="22">
        <f>'[11]Pipeline Data'!G15</f>
        <v>91.769800000000004</v>
      </c>
      <c r="X18" s="17"/>
      <c r="Y18" s="22">
        <f>'[11]Pipeline Data'!J15</f>
        <v>90.899425806451617</v>
      </c>
      <c r="Z18" s="17"/>
    </row>
    <row r="19" spans="1:26" x14ac:dyDescent="0.2">
      <c r="A19" t="s">
        <v>29</v>
      </c>
      <c r="D19" t="s">
        <v>30</v>
      </c>
      <c r="F19" s="22">
        <f>'[11]Pipeline Data'!P16</f>
        <v>5.0884709677419364</v>
      </c>
      <c r="I19" s="5">
        <f>'[11]Pipeline Data'!S16</f>
        <v>2.6770419354838708</v>
      </c>
      <c r="J19" s="17"/>
      <c r="L19" s="5">
        <f>'[11]Pipeline Data'!M16</f>
        <v>5.8583870967741918</v>
      </c>
      <c r="O19" s="22">
        <f>'[11]Pipeline Data'!Y16</f>
        <v>11.011483870967741</v>
      </c>
      <c r="Q19" s="17"/>
      <c r="R19" s="5">
        <f>'[11]Pipeline Data'!V16</f>
        <v>14.986490322580645</v>
      </c>
      <c r="U19" s="5">
        <v>2.9041999999999999</v>
      </c>
      <c r="W19" s="22">
        <f>'[11]Pipeline Data'!G16</f>
        <v>6.2084000000000001</v>
      </c>
      <c r="X19" s="17"/>
      <c r="Y19" s="22">
        <f>'[11]Pipeline Data'!J16</f>
        <v>6.3638258064516124</v>
      </c>
      <c r="Z19" s="17"/>
    </row>
    <row r="20" spans="1:26" x14ac:dyDescent="0.2">
      <c r="A20" t="s">
        <v>31</v>
      </c>
      <c r="D20" t="s">
        <v>32</v>
      </c>
      <c r="F20" s="22">
        <f>'[11]Pipeline Data'!P17</f>
        <v>0.45282580645161297</v>
      </c>
      <c r="I20" s="5">
        <f>'[11]Pipeline Data'!S17</f>
        <v>0.14053870967741935</v>
      </c>
      <c r="J20" s="17"/>
      <c r="L20" s="5">
        <f>'[11]Pipeline Data'!M17</f>
        <v>0.49741935483870975</v>
      </c>
      <c r="O20" s="22">
        <f>'[11]Pipeline Data'!Y17</f>
        <v>0.69303225806451607</v>
      </c>
      <c r="Q20" s="17"/>
      <c r="R20" s="5">
        <f>'[11]Pipeline Data'!V17</f>
        <v>0.84412258064516132</v>
      </c>
      <c r="U20" s="5">
        <v>0.56200000000000006</v>
      </c>
      <c r="W20" s="22">
        <f>'[11]Pipeline Data'!G17</f>
        <v>0.29870000000000002</v>
      </c>
      <c r="X20" s="17"/>
      <c r="Y20" s="22">
        <f>'[11]Pipeline Data'!J17</f>
        <v>0.79539677419354848</v>
      </c>
      <c r="Z20" s="17"/>
    </row>
    <row r="21" spans="1:26" x14ac:dyDescent="0.2">
      <c r="A21" t="s">
        <v>33</v>
      </c>
      <c r="D21" t="s">
        <v>34</v>
      </c>
      <c r="F21" s="22">
        <f>'[11]Pipeline Data'!P18</f>
        <v>2.8058064516129029E-2</v>
      </c>
      <c r="I21" s="5">
        <f>'[11]Pipeline Data'!S18</f>
        <v>1.2019354838709681E-2</v>
      </c>
      <c r="J21" s="17"/>
      <c r="L21" s="5">
        <f>'[11]Pipeline Data'!M18</f>
        <v>5.0322580645161305E-2</v>
      </c>
      <c r="O21" s="22">
        <f>'[11]Pipeline Data'!Y18</f>
        <v>2.0838709677419368E-2</v>
      </c>
      <c r="Q21" s="17"/>
      <c r="R21" s="5">
        <f>'[11]Pipeline Data'!V18</f>
        <v>1.5235483870967743E-2</v>
      </c>
      <c r="U21" s="5">
        <v>6.8000000000000005E-2</v>
      </c>
      <c r="W21" s="22">
        <f>'[11]Pipeline Data'!G18</f>
        <v>1.1599999999999999E-2</v>
      </c>
      <c r="X21" s="17"/>
      <c r="Y21" s="22">
        <f>'[11]Pipeline Data'!J18</f>
        <v>6.0445161290322569E-2</v>
      </c>
      <c r="Z21" s="17"/>
    </row>
    <row r="22" spans="1:26" x14ac:dyDescent="0.2">
      <c r="A22" t="s">
        <v>35</v>
      </c>
      <c r="D22" t="s">
        <v>34</v>
      </c>
      <c r="F22" s="22">
        <f>'[11]Pipeline Data'!P19</f>
        <v>5.8412903225806445E-2</v>
      </c>
      <c r="I22" s="5">
        <f>'[11]Pipeline Data'!S19</f>
        <v>1.6687096774193548E-2</v>
      </c>
      <c r="J22" s="17"/>
      <c r="L22" s="5">
        <f>'[11]Pipeline Data'!M19</f>
        <v>6.3225806451612909E-2</v>
      </c>
      <c r="O22" s="22">
        <f>'[11]Pipeline Data'!Y19</f>
        <v>4.0838709677419371E-2</v>
      </c>
      <c r="Q22" s="17"/>
      <c r="R22" s="5">
        <f>'[11]Pipeline Data'!V19</f>
        <v>2.3061290322580651E-2</v>
      </c>
      <c r="U22" s="5">
        <v>9.35E-2</v>
      </c>
      <c r="W22" s="22">
        <f>'[11]Pipeline Data'!G19</f>
        <v>1.78E-2</v>
      </c>
      <c r="X22" s="17"/>
      <c r="Y22" s="22">
        <f>'[11]Pipeline Data'!J19</f>
        <v>0.10460645161290323</v>
      </c>
      <c r="Z22" s="17"/>
    </row>
    <row r="23" spans="1:26" x14ac:dyDescent="0.2">
      <c r="A23" t="s">
        <v>36</v>
      </c>
      <c r="D23" t="s">
        <v>37</v>
      </c>
      <c r="F23" s="22">
        <f>'[11]Pipeline Data'!P20</f>
        <v>1.0412903225806449E-2</v>
      </c>
      <c r="I23" s="5">
        <f>'[11]Pipeline Data'!S20</f>
        <v>3.8129032258064515E-3</v>
      </c>
      <c r="J23" s="17"/>
      <c r="L23" s="5">
        <f>'[11]Pipeline Data'!M20</f>
        <v>1.1290322580645166E-2</v>
      </c>
      <c r="O23" s="22">
        <f>'[11]Pipeline Data'!Y20</f>
        <v>5.4193548387096785E-3</v>
      </c>
      <c r="Q23" s="17"/>
      <c r="R23" s="5">
        <f>'[11]Pipeline Data'!V20</f>
        <v>1.4225806451612904E-3</v>
      </c>
      <c r="U23" s="5">
        <v>2.47E-2</v>
      </c>
      <c r="W23" s="22">
        <f>'[11]Pipeline Data'!G20</f>
        <v>1.4E-3</v>
      </c>
      <c r="X23" s="17"/>
      <c r="Y23" s="22">
        <f>'[11]Pipeline Data'!J20</f>
        <v>1.3754838709677419E-2</v>
      </c>
      <c r="Z23" s="17"/>
    </row>
    <row r="24" spans="1:26" x14ac:dyDescent="0.2">
      <c r="A24" t="s">
        <v>38</v>
      </c>
      <c r="D24" t="s">
        <v>37</v>
      </c>
      <c r="F24" s="22">
        <f>'[11]Pipeline Data'!P21</f>
        <v>1.0393548387096775E-2</v>
      </c>
      <c r="I24" s="5">
        <f>'[11]Pipeline Data'!S21</f>
        <v>2.9838709677419361E-3</v>
      </c>
      <c r="J24" s="17"/>
      <c r="L24" s="5">
        <f>'[11]Pipeline Data'!M21</f>
        <v>4.193548387096774E-3</v>
      </c>
      <c r="O24" s="22">
        <f>'[11]Pipeline Data'!Y21</f>
        <v>5.5806451612903244E-3</v>
      </c>
      <c r="Q24" s="17"/>
      <c r="R24" s="5">
        <f>'[11]Pipeline Data'!V21</f>
        <v>1.0096774193548385E-3</v>
      </c>
      <c r="U24" s="5">
        <v>2.0400000000000001E-2</v>
      </c>
      <c r="W24" s="22">
        <f>'[11]Pipeline Data'!G21</f>
        <v>8.9999999999999998E-4</v>
      </c>
      <c r="X24" s="17"/>
      <c r="Y24" s="22">
        <f>'[11]Pipeline Data'!J21</f>
        <v>1.0848387096774196E-2</v>
      </c>
      <c r="Z24" s="17"/>
    </row>
    <row r="25" spans="1:26" x14ac:dyDescent="0.2">
      <c r="A25" t="s">
        <v>39</v>
      </c>
      <c r="D25" t="s">
        <v>40</v>
      </c>
      <c r="F25" s="22">
        <f>'[11]Pipeline Data'!P22</f>
        <v>9.112903225806452E-3</v>
      </c>
      <c r="I25" s="5">
        <f>'[11]Pipeline Data'!S22</f>
        <v>4.3032258064516129E-3</v>
      </c>
      <c r="J25" s="17"/>
      <c r="L25" s="5">
        <f>'[11]Pipeline Data'!M22</f>
        <v>0</v>
      </c>
      <c r="O25" s="22">
        <f>'[11]Pipeline Data'!Y22</f>
        <v>4.4516129032258064E-3</v>
      </c>
      <c r="Q25" s="17"/>
      <c r="R25" s="5">
        <f>'[11]Pipeline Data'!V22</f>
        <v>3.0967741935483868E-4</v>
      </c>
      <c r="U25" s="5">
        <v>3.0349999999999999E-2</v>
      </c>
      <c r="W25" s="22">
        <f>'[11]Pipeline Data'!G22</f>
        <v>5.9999999999999995E-4</v>
      </c>
      <c r="X25" s="17"/>
      <c r="Y25" s="22">
        <f>'[11]Pipeline Data'!J22</f>
        <v>1.2719354838709677E-2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'[11]Pipeline Data'!P23</f>
        <v>0</v>
      </c>
      <c r="I26" s="5">
        <f>'[11]Pipeline Data'!S23</f>
        <v>0</v>
      </c>
      <c r="J26" s="17"/>
      <c r="L26" s="5">
        <f>'[11]Pipeline Data'!M23</f>
        <v>0</v>
      </c>
      <c r="O26" s="22">
        <f>'[11]Pipeline Data'!Y23</f>
        <v>0</v>
      </c>
      <c r="Q26" s="17"/>
      <c r="R26" s="5">
        <f>'[11]Pipeline Data'!V23</f>
        <v>0</v>
      </c>
      <c r="U26" s="5">
        <v>0</v>
      </c>
      <c r="W26" s="22">
        <f>'[11]Pipeline Data'!G23</f>
        <v>1.6799999999999999E-2</v>
      </c>
      <c r="X26" s="17"/>
      <c r="Y26" s="22">
        <f>'[11]Pipeline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'[11]Pipeline Data'!P24</f>
        <v>0</v>
      </c>
      <c r="I27" s="5">
        <f>'[11]Pipeline Data'!S24</f>
        <v>0</v>
      </c>
      <c r="J27" s="17"/>
      <c r="L27" s="5">
        <f>'[11]Pipeline Data'!M24</f>
        <v>0</v>
      </c>
      <c r="O27" s="22">
        <f>'[11]Pipeline Data'!Y24</f>
        <v>0</v>
      </c>
      <c r="Q27" s="17"/>
      <c r="R27" s="5">
        <f>'[11]Pipeline Data'!V24</f>
        <v>0</v>
      </c>
      <c r="U27" s="5">
        <v>0</v>
      </c>
      <c r="W27" s="22">
        <f>'[11]Pipeline Data'!G24</f>
        <v>0</v>
      </c>
      <c r="X27" s="17"/>
      <c r="Y27" s="22">
        <f>'[11]Pipeline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'[11]Pipeline Data'!P25</f>
        <v>0</v>
      </c>
      <c r="I28" s="5">
        <f>'[11]Pipeline Data'!S25</f>
        <v>0</v>
      </c>
      <c r="J28" s="17"/>
      <c r="L28" s="5">
        <f>'[11]Pipeline Data'!M25</f>
        <v>0</v>
      </c>
      <c r="O28" s="22">
        <f>'[11]Pipeline Data'!Y25</f>
        <v>0</v>
      </c>
      <c r="Q28" s="17"/>
      <c r="R28" s="5">
        <f>'[11]Pipeline Data'!V25</f>
        <v>0</v>
      </c>
      <c r="U28" s="5">
        <v>0</v>
      </c>
      <c r="W28" s="22">
        <f>'[11]Pipeline Data'!G25</f>
        <v>0</v>
      </c>
      <c r="X28" s="17"/>
      <c r="Y28" s="22">
        <f>'[11]Pipeline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'[11]Pipeline Data'!P26</f>
        <v>0</v>
      </c>
      <c r="I29" s="6">
        <f>'[11]Pipeline Data'!S26</f>
        <v>0</v>
      </c>
      <c r="J29" s="17"/>
      <c r="L29" s="6">
        <f>'[11]Pipeline Data'!M26</f>
        <v>0</v>
      </c>
      <c r="O29" s="24">
        <f>'[11]Pipeline Data'!Y26</f>
        <v>0</v>
      </c>
      <c r="Q29" s="17"/>
      <c r="R29" s="6">
        <f>'[11]Pipeline Data'!V26</f>
        <v>0</v>
      </c>
      <c r="U29" s="6">
        <v>0</v>
      </c>
      <c r="W29" s="24">
        <f>'[11]Pipeline Data'!G26</f>
        <v>0</v>
      </c>
      <c r="X29" s="17"/>
      <c r="Y29" s="24">
        <f>'[11]Pipeline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99.999974193548411</v>
      </c>
      <c r="G31" s="26" t="s">
        <v>24</v>
      </c>
      <c r="H31" s="26"/>
      <c r="I31" s="27">
        <f>SUM(I16:I29)</f>
        <v>99.999996774193519</v>
      </c>
      <c r="J31" s="28" t="s">
        <v>24</v>
      </c>
      <c r="K31" s="26"/>
      <c r="L31" s="27">
        <f>SUM(L16:L29)</f>
        <v>99.998064516129006</v>
      </c>
      <c r="M31" s="26" t="s">
        <v>24</v>
      </c>
      <c r="N31" s="26"/>
      <c r="O31" s="25">
        <f>SUM(O16:O29)</f>
        <v>99.999935483870985</v>
      </c>
      <c r="P31" s="26" t="s">
        <v>24</v>
      </c>
      <c r="Q31" s="28"/>
      <c r="R31" s="27">
        <f>SUM(R16:R29)</f>
        <v>99.997574193548402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100.00000000000001</v>
      </c>
      <c r="X31" s="28" t="s">
        <v>24</v>
      </c>
      <c r="Y31" s="25">
        <f>SUM(Y16:Y29)</f>
        <v>100.00009677419355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'[11]Pipeline Data'!P9</f>
        <v>1041.8620000000001</v>
      </c>
      <c r="G39" s="13"/>
      <c r="H39" s="13"/>
      <c r="I39" s="32">
        <f>'[11]Pipeline Data'!S9</f>
        <v>1019.7554838709676</v>
      </c>
      <c r="J39" s="15"/>
      <c r="K39" s="13"/>
      <c r="L39" s="32">
        <f>'[11]Pipeline Data'!M9</f>
        <v>1062.5293548387097</v>
      </c>
      <c r="M39" s="13"/>
      <c r="N39" s="13"/>
      <c r="O39" s="31">
        <f>'[11]Pipeline Data'!Y9</f>
        <v>1080.1984193548387</v>
      </c>
      <c r="P39" s="13"/>
      <c r="Q39" s="15"/>
      <c r="R39" s="32">
        <f>'[11]Pipeline Data'!V9</f>
        <v>1110.0387096774195</v>
      </c>
      <c r="S39" s="13"/>
      <c r="T39" s="13"/>
      <c r="U39" s="32">
        <v>1027.43</v>
      </c>
      <c r="V39" s="13"/>
      <c r="W39" s="31">
        <f>'[11]Pipeline Data'!G9</f>
        <v>1050.212</v>
      </c>
      <c r="X39" s="15"/>
      <c r="Y39" s="32">
        <f>'[11]Pipeline Data'!J9</f>
        <v>1062.6483870967743</v>
      </c>
      <c r="Z39" s="15"/>
    </row>
    <row r="40" spans="1:26" x14ac:dyDescent="0.2">
      <c r="C40" t="s">
        <v>54</v>
      </c>
      <c r="F40" s="33">
        <f>[11]HeatingValue!N26</f>
        <v>1039.6099999999999</v>
      </c>
      <c r="I40" s="7">
        <f>[11]HeatingValue!Q26</f>
        <v>1017.19</v>
      </c>
      <c r="J40" s="17"/>
      <c r="L40" s="7">
        <f>[11]HeatingValue!T26</f>
        <v>1059.56</v>
      </c>
      <c r="O40" s="33">
        <f>[11]HeatingValue!Z26</f>
        <v>1077.42</v>
      </c>
      <c r="Q40" s="17"/>
      <c r="R40" s="33">
        <f>[11]HeatingValue!W26</f>
        <v>1107.92</v>
      </c>
      <c r="U40" s="8">
        <v>1024.7</v>
      </c>
      <c r="W40" s="33">
        <f>[11]HeatingValue!K26</f>
        <v>1047.69</v>
      </c>
      <c r="X40" s="17"/>
      <c r="Y40" s="33">
        <f>[11]HeatingValue!E26</f>
        <v>1059.69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'[11]Pipeline Data'!P11</f>
        <v>0.59868709677419352</v>
      </c>
      <c r="G44" s="9"/>
      <c r="H44" s="9"/>
      <c r="I44" s="9">
        <f>'[11]Pipeline Data'!S11</f>
        <v>0.58482258064516113</v>
      </c>
      <c r="J44" s="35"/>
      <c r="K44" s="9"/>
      <c r="L44" s="9">
        <f>'[11]Pipeline Data'!M11</f>
        <v>0.59516129032258058</v>
      </c>
      <c r="M44" s="9"/>
      <c r="N44" s="9"/>
      <c r="O44" s="34">
        <f>'[11]Pipeline Data'!Y11</f>
        <v>0.63400000000000001</v>
      </c>
      <c r="P44" s="9"/>
      <c r="Q44" s="35"/>
      <c r="R44" s="9">
        <f>'[11]Pipeline Data'!V11</f>
        <v>0.65441935483870961</v>
      </c>
      <c r="S44" s="9"/>
      <c r="T44" s="9"/>
      <c r="U44" s="9">
        <v>0.95437700000000003</v>
      </c>
      <c r="V44" s="9"/>
      <c r="W44" s="34">
        <f>'[11]Pipeline Data'!G11</f>
        <v>0.5978</v>
      </c>
      <c r="X44" s="17"/>
      <c r="Y44" s="9">
        <f>'[11]Pipeline Data'!J11</f>
        <v>0.60785483870967738</v>
      </c>
      <c r="Z44" s="17"/>
    </row>
    <row r="45" spans="1:26" ht="13.5" thickBot="1" x14ac:dyDescent="0.25">
      <c r="C45" t="s">
        <v>57</v>
      </c>
      <c r="F45" s="36">
        <f>[11]SpecGravity!I25</f>
        <v>0.5972400000000001</v>
      </c>
      <c r="G45" s="26"/>
      <c r="H45" s="26"/>
      <c r="I45" s="37">
        <f>[11]SpecGravity!L25</f>
        <v>0.58319900000000002</v>
      </c>
      <c r="J45" s="28"/>
      <c r="K45" s="26"/>
      <c r="L45" s="37">
        <f>[11]SpecGravity!O25</f>
        <v>0.59307799999999999</v>
      </c>
      <c r="M45" s="26"/>
      <c r="N45" s="26"/>
      <c r="O45" s="36">
        <f>[11]SpecGravity!U25</f>
        <v>0.63227</v>
      </c>
      <c r="P45" s="26"/>
      <c r="Q45" s="28"/>
      <c r="R45" s="37">
        <f>[11]SpecGravity!R25</f>
        <v>0.65307000000000004</v>
      </c>
      <c r="S45" s="26"/>
      <c r="T45" s="26"/>
      <c r="U45" s="37">
        <v>0.591866</v>
      </c>
      <c r="V45" s="26"/>
      <c r="W45" s="36">
        <f>[11]SpecGravity!G25</f>
        <v>0.59635899999999997</v>
      </c>
      <c r="X45" s="28"/>
      <c r="Y45" s="37">
        <f>[11]SpecGravity!E25</f>
        <v>0.60602899999999993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9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44166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('[12]Pipeline Data'!F7)-1</f>
        <v>44165</v>
      </c>
      <c r="G12" s="60"/>
      <c r="I12" s="60">
        <f>('[12]Pipeline Data'!F7)-1</f>
        <v>44165</v>
      </c>
      <c r="J12" s="61"/>
      <c r="K12" s="69">
        <f>('[12]Pipeline Data'!F7)-1</f>
        <v>44165</v>
      </c>
      <c r="L12" s="67"/>
      <c r="M12" s="67"/>
      <c r="N12" s="68"/>
      <c r="O12" s="69">
        <f>('[12]Pipeline Data'!F7)-1</f>
        <v>44165</v>
      </c>
      <c r="P12" s="67"/>
      <c r="Q12" s="68"/>
      <c r="R12" s="69">
        <f>('[12]Pipeline Data'!F7)-1</f>
        <v>44165</v>
      </c>
      <c r="S12" s="67"/>
      <c r="T12" s="68"/>
      <c r="U12" s="44" t="s">
        <v>0</v>
      </c>
      <c r="V12" s="44" t="s">
        <v>0</v>
      </c>
      <c r="W12" s="67">
        <f>K12</f>
        <v>44165</v>
      </c>
      <c r="X12" s="68"/>
      <c r="Y12" s="69">
        <f>('[12]Pipeline Data'!F7)-1</f>
        <v>44165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'[12]Pipeline Data'!P13</f>
        <v>1.2338066666666669</v>
      </c>
      <c r="G16" s="4" t="s">
        <v>24</v>
      </c>
      <c r="I16" s="5">
        <f>'[12]Pipeline Data'!S13</f>
        <v>0.5895166666666668</v>
      </c>
      <c r="J16" s="23" t="s">
        <v>24</v>
      </c>
      <c r="L16" s="5">
        <f>'[12]Pipeline Data'!M13</f>
        <v>0.37866666666666676</v>
      </c>
      <c r="M16" s="4" t="s">
        <v>24</v>
      </c>
      <c r="O16" s="22">
        <f>'[12]Pipeline Data'!Y13</f>
        <v>2.2692666666666663</v>
      </c>
      <c r="P16" s="4" t="s">
        <v>24</v>
      </c>
      <c r="Q16" s="17"/>
      <c r="R16" s="5">
        <f>'[12]Pipeline Data'!V13</f>
        <v>2.2464666666666662</v>
      </c>
      <c r="S16" s="4" t="s">
        <v>24</v>
      </c>
      <c r="U16" s="5">
        <v>1.4158599999999999</v>
      </c>
      <c r="V16" s="4" t="s">
        <v>24</v>
      </c>
      <c r="W16" s="22">
        <f>'[12]Pipeline Data'!G13</f>
        <v>1.0962000000000001</v>
      </c>
      <c r="X16" s="23" t="s">
        <v>24</v>
      </c>
      <c r="Y16" s="22">
        <f>'[12]Pipeline Data'!J13</f>
        <v>0.9927566666666664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'[12]Pipeline Data'!P14</f>
        <v>0.66679333333333346</v>
      </c>
      <c r="I17" s="5">
        <f>'[12]Pipeline Data'!S14</f>
        <v>1.1993366666666667</v>
      </c>
      <c r="J17" s="17"/>
      <c r="L17" s="5">
        <f>'[12]Pipeline Data'!M14</f>
        <v>0.23200000000000001</v>
      </c>
      <c r="O17" s="22">
        <f>'[12]Pipeline Data'!Y14</f>
        <v>0.84379999999999999</v>
      </c>
      <c r="Q17" s="17"/>
      <c r="R17" s="5">
        <f>'[12]Pipeline Data'!V14</f>
        <v>0.94374333333333338</v>
      </c>
      <c r="U17" s="5">
        <v>0.95437700000000003</v>
      </c>
      <c r="W17" s="22">
        <f>'[12]Pipeline Data'!G14</f>
        <v>0.46650000000000003</v>
      </c>
      <c r="X17" s="17"/>
      <c r="Y17" s="22">
        <f>'[12]Pipeline Data'!J14</f>
        <v>0.70125000000000004</v>
      </c>
      <c r="Z17" s="17"/>
    </row>
    <row r="18" spans="1:26" x14ac:dyDescent="0.2">
      <c r="A18" t="s">
        <v>27</v>
      </c>
      <c r="D18" t="s">
        <v>28</v>
      </c>
      <c r="F18" s="22">
        <f>'[12]Pipeline Data'!P15</f>
        <v>90.958336666666639</v>
      </c>
      <c r="I18" s="5">
        <f>'[12]Pipeline Data'!S15</f>
        <v>95.201496666666671</v>
      </c>
      <c r="J18" s="17"/>
      <c r="L18" s="5">
        <f>'[12]Pipeline Data'!M15</f>
        <v>93.278333333333293</v>
      </c>
      <c r="O18" s="22">
        <f>'[12]Pipeline Data'!Y15</f>
        <v>83.857600000000005</v>
      </c>
      <c r="Q18" s="17"/>
      <c r="R18" s="5">
        <f>'[12]Pipeline Data'!V15</f>
        <v>80.613680000000002</v>
      </c>
      <c r="U18" s="5">
        <v>93.925799999999995</v>
      </c>
      <c r="W18" s="22">
        <f>'[12]Pipeline Data'!G15</f>
        <v>93.053899999999999</v>
      </c>
      <c r="X18" s="17"/>
      <c r="Y18" s="22">
        <f>'[12]Pipeline Data'!J15</f>
        <v>92.665293333333324</v>
      </c>
      <c r="Z18" s="17"/>
    </row>
    <row r="19" spans="1:26" x14ac:dyDescent="0.2">
      <c r="A19" t="s">
        <v>29</v>
      </c>
      <c r="D19" t="s">
        <v>30</v>
      </c>
      <c r="F19" s="22">
        <f>'[12]Pipeline Data'!P16</f>
        <v>6.5352633333333339</v>
      </c>
      <c r="I19" s="5">
        <f>'[12]Pipeline Data'!S16</f>
        <v>2.8280466666666668</v>
      </c>
      <c r="J19" s="17"/>
      <c r="L19" s="5">
        <f>'[12]Pipeline Data'!M16</f>
        <v>5.7436666666666669</v>
      </c>
      <c r="O19" s="22">
        <f>'[12]Pipeline Data'!Y16</f>
        <v>12.212233333333332</v>
      </c>
      <c r="Q19" s="17"/>
      <c r="R19" s="5">
        <f>'[12]Pipeline Data'!V16</f>
        <v>15.269936666666666</v>
      </c>
      <c r="U19" s="5">
        <v>2.9041999999999999</v>
      </c>
      <c r="W19" s="22">
        <f>'[12]Pipeline Data'!G16</f>
        <v>5.2224000000000004</v>
      </c>
      <c r="X19" s="17"/>
      <c r="Y19" s="22">
        <f>'[12]Pipeline Data'!J16</f>
        <v>5.1273366666666655</v>
      </c>
      <c r="Z19" s="17"/>
    </row>
    <row r="20" spans="1:26" x14ac:dyDescent="0.2">
      <c r="A20" t="s">
        <v>31</v>
      </c>
      <c r="D20" t="s">
        <v>32</v>
      </c>
      <c r="F20" s="22">
        <f>'[12]Pipeline Data'!P17</f>
        <v>0.48099000000000003</v>
      </c>
      <c r="I20" s="5">
        <f>'[12]Pipeline Data'!S17</f>
        <v>0.14254</v>
      </c>
      <c r="J20" s="17"/>
      <c r="L20" s="5">
        <f>'[12]Pipeline Data'!M17</f>
        <v>0.29966666666666669</v>
      </c>
      <c r="O20" s="22">
        <f>'[12]Pipeline Data'!Y17</f>
        <v>0.75323333333333331</v>
      </c>
      <c r="Q20" s="17"/>
      <c r="R20" s="5">
        <f>'[12]Pipeline Data'!V17</f>
        <v>0.88890666666666673</v>
      </c>
      <c r="U20" s="5">
        <v>0.56200000000000006</v>
      </c>
      <c r="W20" s="22">
        <f>'[12]Pipeline Data'!G17</f>
        <v>0.13980000000000001</v>
      </c>
      <c r="X20" s="17"/>
      <c r="Y20" s="22">
        <f>'[12]Pipeline Data'!J17</f>
        <v>0.42153333333333326</v>
      </c>
      <c r="Z20" s="17"/>
    </row>
    <row r="21" spans="1:26" x14ac:dyDescent="0.2">
      <c r="A21" t="s">
        <v>33</v>
      </c>
      <c r="D21" t="s">
        <v>34</v>
      </c>
      <c r="F21" s="22">
        <f>'[12]Pipeline Data'!P18</f>
        <v>2.8843333333333335E-2</v>
      </c>
      <c r="I21" s="5">
        <f>'[12]Pipeline Data'!S18</f>
        <v>1.3673333333333334E-2</v>
      </c>
      <c r="J21" s="17"/>
      <c r="L21" s="5">
        <f>'[12]Pipeline Data'!M18</f>
        <v>3.2000000000000015E-2</v>
      </c>
      <c r="O21" s="22">
        <f>'[12]Pipeline Data'!Y18</f>
        <v>1.8533333333333343E-2</v>
      </c>
      <c r="Q21" s="17"/>
      <c r="R21" s="5">
        <f>'[12]Pipeline Data'!V18</f>
        <v>1.4749999999999997E-2</v>
      </c>
      <c r="U21" s="5">
        <v>6.8000000000000005E-2</v>
      </c>
      <c r="W21" s="22">
        <f>'[12]Pipeline Data'!G18</f>
        <v>2E-3</v>
      </c>
      <c r="X21" s="17"/>
      <c r="Y21" s="22">
        <f>'[12]Pipeline Data'!J18</f>
        <v>2.4136666666666657E-2</v>
      </c>
      <c r="Z21" s="17"/>
    </row>
    <row r="22" spans="1:26" x14ac:dyDescent="0.2">
      <c r="A22" t="s">
        <v>35</v>
      </c>
      <c r="D22" t="s">
        <v>34</v>
      </c>
      <c r="F22" s="22">
        <f>'[12]Pipeline Data'!P19</f>
        <v>6.0139999999999992E-2</v>
      </c>
      <c r="I22" s="5">
        <f>'[12]Pipeline Data'!S19</f>
        <v>1.4593333333333338E-2</v>
      </c>
      <c r="J22" s="17"/>
      <c r="L22" s="5">
        <f>'[12]Pipeline Data'!M19</f>
        <v>2.7333333333333352E-2</v>
      </c>
      <c r="O22" s="22">
        <f>'[12]Pipeline Data'!Y19</f>
        <v>3.4433333333333344E-2</v>
      </c>
      <c r="Q22" s="17"/>
      <c r="R22" s="5">
        <f>'[12]Pipeline Data'!V19</f>
        <v>2.2863333333333333E-2</v>
      </c>
      <c r="U22" s="5">
        <v>9.35E-2</v>
      </c>
      <c r="W22" s="22">
        <f>'[12]Pipeline Data'!G19</f>
        <v>2.2000000000000001E-3</v>
      </c>
      <c r="X22" s="17"/>
      <c r="Y22" s="22">
        <f>'[12]Pipeline Data'!J19</f>
        <v>4.0520000000000007E-2</v>
      </c>
      <c r="Z22" s="17"/>
    </row>
    <row r="23" spans="1:26" x14ac:dyDescent="0.2">
      <c r="A23" t="s">
        <v>36</v>
      </c>
      <c r="D23" t="s">
        <v>37</v>
      </c>
      <c r="F23" s="22">
        <f>'[12]Pipeline Data'!P20</f>
        <v>1.1386666666666672E-2</v>
      </c>
      <c r="I23" s="5">
        <f>'[12]Pipeline Data'!S20</f>
        <v>3.5600000000000007E-3</v>
      </c>
      <c r="J23" s="17"/>
      <c r="L23" s="5">
        <f>'[12]Pipeline Data'!M20</f>
        <v>8.666666666666668E-3</v>
      </c>
      <c r="O23" s="22">
        <f>'[12]Pipeline Data'!Y20</f>
        <v>3.8666666666666671E-3</v>
      </c>
      <c r="Q23" s="17"/>
      <c r="R23" s="5">
        <f>'[12]Pipeline Data'!V20</f>
        <v>1.0233333333333333E-3</v>
      </c>
      <c r="U23" s="5">
        <v>2.47E-2</v>
      </c>
      <c r="W23" s="22">
        <f>'[12]Pipeline Data'!G20</f>
        <v>1E-4</v>
      </c>
      <c r="X23" s="17"/>
      <c r="Y23" s="22">
        <f>'[12]Pipeline Data'!J20</f>
        <v>7.949999999999997E-3</v>
      </c>
      <c r="Z23" s="17"/>
    </row>
    <row r="24" spans="1:26" x14ac:dyDescent="0.2">
      <c r="A24" t="s">
        <v>38</v>
      </c>
      <c r="D24" t="s">
        <v>37</v>
      </c>
      <c r="F24" s="22">
        <f>'[12]Pipeline Data'!P21</f>
        <v>1.1906666666666668E-2</v>
      </c>
      <c r="I24" s="5">
        <f>'[12]Pipeline Data'!S21</f>
        <v>2.2333333333333328E-3</v>
      </c>
      <c r="J24" s="17"/>
      <c r="L24" s="5">
        <f>'[12]Pipeline Data'!M21</f>
        <v>0</v>
      </c>
      <c r="O24" s="22">
        <f>'[12]Pipeline Data'!Y21</f>
        <v>3.8000000000000004E-3</v>
      </c>
      <c r="Q24" s="17"/>
      <c r="R24" s="5">
        <f>'[12]Pipeline Data'!V21</f>
        <v>5.6333333333333344E-4</v>
      </c>
      <c r="U24" s="5">
        <v>2.0400000000000001E-2</v>
      </c>
      <c r="W24" s="22">
        <f>'[12]Pipeline Data'!G21</f>
        <v>0</v>
      </c>
      <c r="X24" s="17"/>
      <c r="Y24" s="22">
        <f>'[12]Pipeline Data'!J21</f>
        <v>6.7033333333333337E-3</v>
      </c>
      <c r="Z24" s="17"/>
    </row>
    <row r="25" spans="1:26" x14ac:dyDescent="0.2">
      <c r="A25" t="s">
        <v>39</v>
      </c>
      <c r="D25" t="s">
        <v>40</v>
      </c>
      <c r="F25" s="22">
        <f>'[12]Pipeline Data'!P22</f>
        <v>1.2549999999999999E-2</v>
      </c>
      <c r="I25" s="5">
        <f>'[12]Pipeline Data'!S22</f>
        <v>4.9899999999999988E-3</v>
      </c>
      <c r="J25" s="17"/>
      <c r="L25" s="5">
        <f>'[12]Pipeline Data'!M22</f>
        <v>0</v>
      </c>
      <c r="O25" s="22">
        <f>'[12]Pipeline Data'!Y22</f>
        <v>3.200000000000001E-3</v>
      </c>
      <c r="Q25" s="17"/>
      <c r="R25" s="5">
        <f>'[12]Pipeline Data'!V22</f>
        <v>3.6666666666666666E-5</v>
      </c>
      <c r="U25" s="5">
        <v>3.0349999999999999E-2</v>
      </c>
      <c r="W25" s="22">
        <f>'[12]Pipeline Data'!G22</f>
        <v>0</v>
      </c>
      <c r="X25" s="17"/>
      <c r="Y25" s="22">
        <f>'[12]Pipeline Data'!J22</f>
        <v>1.2693333333333336E-2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'[12]Pipeline Data'!P23</f>
        <v>0</v>
      </c>
      <c r="I26" s="5">
        <f>'[12]Pipeline Data'!S23</f>
        <v>0</v>
      </c>
      <c r="J26" s="17"/>
      <c r="L26" s="5">
        <f>'[12]Pipeline Data'!M23</f>
        <v>0</v>
      </c>
      <c r="O26" s="22">
        <f>'[12]Pipeline Data'!Y23</f>
        <v>0</v>
      </c>
      <c r="Q26" s="17"/>
      <c r="R26" s="5">
        <f>'[12]Pipeline Data'!V23</f>
        <v>0</v>
      </c>
      <c r="U26" s="5">
        <v>0</v>
      </c>
      <c r="W26" s="22">
        <f>'[12]Pipeline Data'!G23</f>
        <v>1.6799999999999999E-2</v>
      </c>
      <c r="X26" s="17"/>
      <c r="Y26" s="22">
        <f>'[12]Pipeline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'[12]Pipeline Data'!P24</f>
        <v>0</v>
      </c>
      <c r="I27" s="5">
        <f>'[12]Pipeline Data'!S24</f>
        <v>0</v>
      </c>
      <c r="J27" s="17"/>
      <c r="L27" s="5">
        <f>'[12]Pipeline Data'!M24</f>
        <v>0</v>
      </c>
      <c r="O27" s="22">
        <f>'[12]Pipeline Data'!Y24</f>
        <v>0</v>
      </c>
      <c r="Q27" s="17"/>
      <c r="R27" s="5">
        <f>'[12]Pipeline Data'!V24</f>
        <v>0</v>
      </c>
      <c r="U27" s="5">
        <v>0</v>
      </c>
      <c r="W27" s="22">
        <f>'[12]Pipeline Data'!G24</f>
        <v>0</v>
      </c>
      <c r="X27" s="17"/>
      <c r="Y27" s="22">
        <f>'[12]Pipeline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'[12]Pipeline Data'!P25</f>
        <v>0</v>
      </c>
      <c r="I28" s="5">
        <f>'[12]Pipeline Data'!S25</f>
        <v>0</v>
      </c>
      <c r="J28" s="17"/>
      <c r="L28" s="5">
        <f>'[12]Pipeline Data'!M25</f>
        <v>0</v>
      </c>
      <c r="O28" s="22">
        <f>'[12]Pipeline Data'!Y25</f>
        <v>0</v>
      </c>
      <c r="Q28" s="17"/>
      <c r="R28" s="5">
        <f>'[12]Pipeline Data'!V25</f>
        <v>0</v>
      </c>
      <c r="U28" s="5">
        <v>0</v>
      </c>
      <c r="W28" s="22">
        <f>'[12]Pipeline Data'!G25</f>
        <v>0</v>
      </c>
      <c r="X28" s="17"/>
      <c r="Y28" s="22">
        <f>'[12]Pipeline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'[12]Pipeline Data'!P26</f>
        <v>0</v>
      </c>
      <c r="I29" s="6">
        <f>'[12]Pipeline Data'!S26</f>
        <v>0</v>
      </c>
      <c r="J29" s="17"/>
      <c r="L29" s="6">
        <f>'[12]Pipeline Data'!M26</f>
        <v>0</v>
      </c>
      <c r="O29" s="24">
        <f>'[12]Pipeline Data'!Y26</f>
        <v>0</v>
      </c>
      <c r="Q29" s="17"/>
      <c r="R29" s="6">
        <f>'[12]Pipeline Data'!V26</f>
        <v>0</v>
      </c>
      <c r="U29" s="6">
        <v>0</v>
      </c>
      <c r="W29" s="24">
        <f>'[12]Pipeline Data'!G26</f>
        <v>0</v>
      </c>
      <c r="X29" s="17"/>
      <c r="Y29" s="24">
        <f>'[12]Pipeline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100.00001666666664</v>
      </c>
      <c r="G31" s="26" t="s">
        <v>24</v>
      </c>
      <c r="H31" s="26"/>
      <c r="I31" s="27">
        <f>SUM(I16:I29)</f>
        <v>99.999986666666672</v>
      </c>
      <c r="J31" s="28" t="s">
        <v>24</v>
      </c>
      <c r="K31" s="26"/>
      <c r="L31" s="27">
        <f>SUM(L16:L29)</f>
        <v>100.00033333333329</v>
      </c>
      <c r="M31" s="26" t="s">
        <v>24</v>
      </c>
      <c r="N31" s="26"/>
      <c r="O31" s="25">
        <f>SUM(O16:O29)</f>
        <v>99.99996666666668</v>
      </c>
      <c r="P31" s="26" t="s">
        <v>24</v>
      </c>
      <c r="Q31" s="28"/>
      <c r="R31" s="27">
        <f>SUM(R16:R29)</f>
        <v>100.00197000000001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99.999899999999997</v>
      </c>
      <c r="X31" s="28" t="s">
        <v>24</v>
      </c>
      <c r="Y31" s="25">
        <f>SUM(Y16:Y29)</f>
        <v>100.00017333333331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'[12]Pipeline Data'!P9</f>
        <v>1055.7589333333335</v>
      </c>
      <c r="G39" s="13"/>
      <c r="H39" s="13"/>
      <c r="I39" s="32">
        <f>'[12]Pipeline Data'!S9</f>
        <v>1021.0725666666666</v>
      </c>
      <c r="J39" s="15"/>
      <c r="K39" s="13"/>
      <c r="L39" s="32">
        <f>'[12]Pipeline Data'!M9</f>
        <v>1058.5213333333331</v>
      </c>
      <c r="M39" s="13"/>
      <c r="N39" s="13"/>
      <c r="O39" s="31">
        <f>'[12]Pipeline Data'!Y9</f>
        <v>1089.5182333333332</v>
      </c>
      <c r="P39" s="13"/>
      <c r="Q39" s="15"/>
      <c r="R39" s="32">
        <f>'[12]Pipeline Data'!V9</f>
        <v>1112.3666666666666</v>
      </c>
      <c r="S39" s="13"/>
      <c r="T39" s="13"/>
      <c r="U39" s="32">
        <v>1027.43</v>
      </c>
      <c r="V39" s="13"/>
      <c r="W39" s="31">
        <f>'[12]Pipeline Data'!G9</f>
        <v>1040.6949999999999</v>
      </c>
      <c r="X39" s="15"/>
      <c r="Y39" s="32">
        <f>'[12]Pipeline Data'!J9</f>
        <v>1045.3333333333333</v>
      </c>
      <c r="Z39" s="15"/>
    </row>
    <row r="40" spans="1:26" x14ac:dyDescent="0.2">
      <c r="C40" t="s">
        <v>54</v>
      </c>
      <c r="F40" s="33">
        <f>[12]HeatingValue!N26</f>
        <v>1053.1199999999999</v>
      </c>
      <c r="I40" s="7">
        <f>[12]HeatingValue!Q26</f>
        <v>1018.1</v>
      </c>
      <c r="J40" s="17"/>
      <c r="L40" s="7">
        <f>[12]HeatingValue!T26</f>
        <v>1056.02</v>
      </c>
      <c r="O40" s="33">
        <f>[12]HeatingValue!Z26</f>
        <v>1086.03</v>
      </c>
      <c r="Q40" s="17"/>
      <c r="R40" s="33">
        <f>[12]HeatingValue!W26</f>
        <v>1110.27</v>
      </c>
      <c r="U40" s="8">
        <v>1024.7</v>
      </c>
      <c r="W40" s="33">
        <f>[12]HeatingValue!K26</f>
        <v>1038.07</v>
      </c>
      <c r="X40" s="17"/>
      <c r="Y40" s="33">
        <f>[12]HeatingValue!E26</f>
        <v>1042.93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'[12]Pipeline Data'!P11</f>
        <v>0.60497999999999985</v>
      </c>
      <c r="G44" s="9"/>
      <c r="H44" s="9"/>
      <c r="I44" s="9">
        <f>'[12]Pipeline Data'!S11</f>
        <v>0.58465666666666649</v>
      </c>
      <c r="J44" s="35"/>
      <c r="K44" s="9"/>
      <c r="L44" s="9">
        <f>'[12]Pipeline Data'!M11</f>
        <v>0.59</v>
      </c>
      <c r="M44" s="9"/>
      <c r="N44" s="9"/>
      <c r="O44" s="34">
        <f>'[12]Pipeline Data'!Y11</f>
        <v>0.64026666666666676</v>
      </c>
      <c r="P44" s="9"/>
      <c r="Q44" s="35"/>
      <c r="R44" s="9">
        <f>'[12]Pipeline Data'!V11</f>
        <v>0.65612333333333328</v>
      </c>
      <c r="S44" s="9"/>
      <c r="T44" s="9"/>
      <c r="U44" s="9">
        <v>0.95437700000000003</v>
      </c>
      <c r="V44" s="9"/>
      <c r="W44" s="34">
        <f>'[12]Pipeline Data'!G11</f>
        <v>0.59060000000000001</v>
      </c>
      <c r="X44" s="17"/>
      <c r="Y44" s="9">
        <f>'[12]Pipeline Data'!J11</f>
        <v>0.59636666666666649</v>
      </c>
      <c r="Z44" s="17"/>
    </row>
    <row r="45" spans="1:26" ht="13.5" thickBot="1" x14ac:dyDescent="0.25">
      <c r="C45" t="s">
        <v>57</v>
      </c>
      <c r="F45" s="36">
        <f>[12]SpecGravity!I25</f>
        <v>0.60339300000000007</v>
      </c>
      <c r="G45" s="26"/>
      <c r="H45" s="26"/>
      <c r="I45" s="37">
        <f>[12]SpecGravity!L25</f>
        <v>0.58285600000000004</v>
      </c>
      <c r="J45" s="28"/>
      <c r="K45" s="26"/>
      <c r="L45" s="37">
        <f>[12]SpecGravity!O25</f>
        <v>0.58914700000000009</v>
      </c>
      <c r="M45" s="26"/>
      <c r="N45" s="26"/>
      <c r="O45" s="36">
        <f>[12]SpecGravity!U25</f>
        <v>0.63807200000000008</v>
      </c>
      <c r="P45" s="26"/>
      <c r="Q45" s="28"/>
      <c r="R45" s="37">
        <f>[12]SpecGravity!R25</f>
        <v>0.65488900000000005</v>
      </c>
      <c r="S45" s="26"/>
      <c r="T45" s="26"/>
      <c r="U45" s="37">
        <v>0.591866</v>
      </c>
      <c r="V45" s="26"/>
      <c r="W45" s="36">
        <f>[12]SpecGravity!G25</f>
        <v>0.58922400000000008</v>
      </c>
      <c r="X45" s="28"/>
      <c r="Y45" s="37">
        <f>[12]SpecGravity!E25</f>
        <v>0.59484700000000001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43862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('[2]Pipeline Data'!F7)-1</f>
        <v>43861</v>
      </c>
      <c r="G12" s="60"/>
      <c r="I12" s="60">
        <f>('[2]Pipeline Data'!F7)-1</f>
        <v>43861</v>
      </c>
      <c r="J12" s="61"/>
      <c r="K12" s="69">
        <f>('[2]Pipeline Data'!F7)-1</f>
        <v>43861</v>
      </c>
      <c r="L12" s="67"/>
      <c r="M12" s="67"/>
      <c r="N12" s="68"/>
      <c r="O12" s="69">
        <f>('[2]Pipeline Data'!F7)-1</f>
        <v>43861</v>
      </c>
      <c r="P12" s="67"/>
      <c r="Q12" s="68"/>
      <c r="R12" s="69">
        <f>('[2]Pipeline Data'!F7)-1</f>
        <v>43861</v>
      </c>
      <c r="S12" s="67"/>
      <c r="T12" s="68"/>
      <c r="U12" s="44" t="s">
        <v>0</v>
      </c>
      <c r="V12" s="44" t="s">
        <v>0</v>
      </c>
      <c r="W12" s="67">
        <f>K12</f>
        <v>43861</v>
      </c>
      <c r="X12" s="68"/>
      <c r="Y12" s="69">
        <f>('[2]Pipeline Data'!F7)-1</f>
        <v>43861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'[2]Pipeline Data'!P13</f>
        <v>1.1358354838709677</v>
      </c>
      <c r="G16" s="4" t="s">
        <v>24</v>
      </c>
      <c r="I16" s="5">
        <f>'[2]Pipeline Data'!S13</f>
        <v>0.89557096774193534</v>
      </c>
      <c r="J16" s="23" t="s">
        <v>24</v>
      </c>
      <c r="L16" s="5">
        <f>'[2]Pipeline Data'!M13</f>
        <v>0.26548387096774184</v>
      </c>
      <c r="M16" s="4" t="s">
        <v>24</v>
      </c>
      <c r="O16" s="22">
        <f>'[2]Pipeline Data'!Y13</f>
        <v>1.9433870967741935</v>
      </c>
      <c r="P16" s="4" t="s">
        <v>24</v>
      </c>
      <c r="Q16" s="17"/>
      <c r="R16" s="5">
        <f>'[2]Pipeline Data'!V13</f>
        <v>2.0905000000000005</v>
      </c>
      <c r="S16" s="4" t="s">
        <v>24</v>
      </c>
      <c r="U16" s="5">
        <v>1.4158599999999999</v>
      </c>
      <c r="V16" s="4" t="s">
        <v>24</v>
      </c>
      <c r="W16" s="22">
        <f>'[2]Pipeline Data'!G13</f>
        <v>1.1760999999999999</v>
      </c>
      <c r="X16" s="23" t="s">
        <v>24</v>
      </c>
      <c r="Y16" s="22">
        <f>'[2]Pipeline Data'!J13</f>
        <v>1.0108677419354839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'[2]Pipeline Data'!P14</f>
        <v>0.91418064516129038</v>
      </c>
      <c r="I17" s="5">
        <f>'[2]Pipeline Data'!S14</f>
        <v>0.87668709677419332</v>
      </c>
      <c r="J17" s="17"/>
      <c r="L17" s="5">
        <f>'[2]Pipeline Data'!M14</f>
        <v>0.19193548387096787</v>
      </c>
      <c r="O17" s="22">
        <f>'[2]Pipeline Data'!Y14</f>
        <v>0.62167741935483878</v>
      </c>
      <c r="Q17" s="17"/>
      <c r="R17" s="5">
        <f>'[2]Pipeline Data'!V14</f>
        <v>0.89465483870967744</v>
      </c>
      <c r="U17" s="5">
        <v>0.95437700000000003</v>
      </c>
      <c r="W17" s="22">
        <f>'[2]Pipeline Data'!G14</f>
        <v>0.4375</v>
      </c>
      <c r="X17" s="17"/>
      <c r="Y17" s="22">
        <f>'[2]Pipeline Data'!J14</f>
        <v>0.62564193548387093</v>
      </c>
      <c r="Z17" s="17"/>
    </row>
    <row r="18" spans="1:26" x14ac:dyDescent="0.2">
      <c r="A18" t="s">
        <v>27</v>
      </c>
      <c r="D18" t="s">
        <v>28</v>
      </c>
      <c r="F18" s="22">
        <f>'[2]Pipeline Data'!P15</f>
        <v>89.64120000000004</v>
      </c>
      <c r="I18" s="5">
        <f>'[2]Pipeline Data'!S15</f>
        <v>93.824510000000004</v>
      </c>
      <c r="J18" s="17"/>
      <c r="L18" s="5">
        <f>'[2]Pipeline Data'!M15</f>
        <v>92.915161290322587</v>
      </c>
      <c r="O18" s="22">
        <f>'[2]Pipeline Data'!Y15</f>
        <v>90.866516129032277</v>
      </c>
      <c r="Q18" s="17"/>
      <c r="R18" s="5">
        <f>'[2]Pipeline Data'!V15</f>
        <v>82.413780000000003</v>
      </c>
      <c r="U18" s="5">
        <v>93.925799999999995</v>
      </c>
      <c r="W18" s="22">
        <f>'[2]Pipeline Data'!G15</f>
        <v>93.786600000000007</v>
      </c>
      <c r="X18" s="17"/>
      <c r="Y18" s="22">
        <f>'[2]Pipeline Data'!J15</f>
        <v>92.852664516129011</v>
      </c>
      <c r="Z18" s="17"/>
    </row>
    <row r="19" spans="1:26" x14ac:dyDescent="0.2">
      <c r="A19" t="s">
        <v>29</v>
      </c>
      <c r="D19" t="s">
        <v>30</v>
      </c>
      <c r="F19" s="22">
        <f>'[2]Pipeline Data'!P16</f>
        <v>7.5555161290322586</v>
      </c>
      <c r="I19" s="5">
        <f>'[2]Pipeline Data'!S16</f>
        <v>3.9884290322580642</v>
      </c>
      <c r="J19" s="17"/>
      <c r="L19" s="5">
        <f>'[2]Pipeline Data'!M16</f>
        <v>6.1625806451612899</v>
      </c>
      <c r="O19" s="22">
        <f>'[2]Pipeline Data'!Y16</f>
        <v>5.8680645161290323</v>
      </c>
      <c r="Q19" s="17"/>
      <c r="R19" s="5">
        <f>'[2]Pipeline Data'!V16</f>
        <v>13.703380645161293</v>
      </c>
      <c r="U19" s="5">
        <v>2.9041999999999999</v>
      </c>
      <c r="W19" s="22">
        <f>'[2]Pipeline Data'!G16</f>
        <v>4.5118</v>
      </c>
      <c r="X19" s="17"/>
      <c r="Y19" s="22">
        <f>'[2]Pipeline Data'!J16</f>
        <v>5.0131354838709674</v>
      </c>
      <c r="Z19" s="17"/>
    </row>
    <row r="20" spans="1:26" x14ac:dyDescent="0.2">
      <c r="A20" t="s">
        <v>31</v>
      </c>
      <c r="D20" t="s">
        <v>32</v>
      </c>
      <c r="F20" s="22">
        <f>'[2]Pipeline Data'!P17</f>
        <v>0.60919677419354834</v>
      </c>
      <c r="I20" s="5">
        <f>'[2]Pipeline Data'!S17</f>
        <v>0.25091290322580645</v>
      </c>
      <c r="J20" s="17"/>
      <c r="L20" s="5">
        <f>'[2]Pipeline Data'!M17</f>
        <v>0.36322580645161284</v>
      </c>
      <c r="O20" s="22">
        <f>'[2]Pipeline Data'!Y17</f>
        <v>0.5726451612903225</v>
      </c>
      <c r="Q20" s="17"/>
      <c r="R20" s="5">
        <f>'[2]Pipeline Data'!V17</f>
        <v>0.84287419354838722</v>
      </c>
      <c r="U20" s="5">
        <v>0.56200000000000006</v>
      </c>
      <c r="W20" s="22">
        <f>'[2]Pipeline Data'!G17</f>
        <v>6.7799999999999999E-2</v>
      </c>
      <c r="X20" s="17"/>
      <c r="Y20" s="22">
        <f>'[2]Pipeline Data'!J17</f>
        <v>0.41246774193548386</v>
      </c>
      <c r="Z20" s="17"/>
    </row>
    <row r="21" spans="1:26" x14ac:dyDescent="0.2">
      <c r="A21" t="s">
        <v>33</v>
      </c>
      <c r="D21" t="s">
        <v>34</v>
      </c>
      <c r="F21" s="22">
        <f>'[2]Pipeline Data'!P18</f>
        <v>3.5451612903225807E-2</v>
      </c>
      <c r="I21" s="5">
        <f>'[2]Pipeline Data'!S18</f>
        <v>2.5725806451612904E-2</v>
      </c>
      <c r="J21" s="17"/>
      <c r="L21" s="5">
        <f>'[2]Pipeline Data'!M18</f>
        <v>4.2903225806451631E-2</v>
      </c>
      <c r="O21" s="22">
        <f>'[2]Pipeline Data'!Y18</f>
        <v>3.2354838709677439E-2</v>
      </c>
      <c r="Q21" s="17"/>
      <c r="R21" s="5">
        <f>'[2]Pipeline Data'!V18</f>
        <v>1.804193548387097E-2</v>
      </c>
      <c r="U21" s="5">
        <v>6.8000000000000005E-2</v>
      </c>
      <c r="W21" s="22">
        <f>'[2]Pipeline Data'!G18</f>
        <v>1.1999999999999999E-3</v>
      </c>
      <c r="X21" s="17"/>
      <c r="Y21" s="22">
        <f>'[2]Pipeline Data'!J18</f>
        <v>2.2606451612903217E-2</v>
      </c>
      <c r="Z21" s="17"/>
    </row>
    <row r="22" spans="1:26" x14ac:dyDescent="0.2">
      <c r="A22" t="s">
        <v>35</v>
      </c>
      <c r="D22" t="s">
        <v>34</v>
      </c>
      <c r="F22" s="22">
        <f>'[2]Pipeline Data'!P19</f>
        <v>7.1087096774193545E-2</v>
      </c>
      <c r="I22" s="5">
        <f>'[2]Pipeline Data'!S19</f>
        <v>6.3603225806451585E-2</v>
      </c>
      <c r="J22" s="17"/>
      <c r="L22" s="5">
        <f>'[2]Pipeline Data'!M19</f>
        <v>3.7096774193548405E-2</v>
      </c>
      <c r="O22" s="22">
        <f>'[2]Pipeline Data'!Y19</f>
        <v>6.5161290322580653E-2</v>
      </c>
      <c r="Q22" s="17"/>
      <c r="R22" s="5">
        <f>'[2]Pipeline Data'!V19</f>
        <v>2.9167741935483868E-2</v>
      </c>
      <c r="U22" s="5">
        <v>9.35E-2</v>
      </c>
      <c r="W22" s="22">
        <f>'[2]Pipeline Data'!G19</f>
        <v>2E-3</v>
      </c>
      <c r="X22" s="17"/>
      <c r="Y22" s="22">
        <f>'[2]Pipeline Data'!J19</f>
        <v>3.6990322580645177E-2</v>
      </c>
      <c r="Z22" s="17"/>
    </row>
    <row r="23" spans="1:26" x14ac:dyDescent="0.2">
      <c r="A23" t="s">
        <v>36</v>
      </c>
      <c r="D23" t="s">
        <v>37</v>
      </c>
      <c r="F23" s="22">
        <f>'[2]Pipeline Data'!P20</f>
        <v>1.2712903225806453E-2</v>
      </c>
      <c r="I23" s="5">
        <f>'[2]Pipeline Data'!S20</f>
        <v>2.7651612903225799E-2</v>
      </c>
      <c r="J23" s="17"/>
      <c r="L23" s="5">
        <f>'[2]Pipeline Data'!M20</f>
        <v>1.0000000000000004E-2</v>
      </c>
      <c r="O23" s="22">
        <f>'[2]Pipeline Data'!Y20</f>
        <v>1.0612903225806455E-2</v>
      </c>
      <c r="Q23" s="17"/>
      <c r="R23" s="5">
        <f>'[2]Pipeline Data'!V20</f>
        <v>1.7967741935483873E-3</v>
      </c>
      <c r="U23" s="5">
        <v>2.47E-2</v>
      </c>
      <c r="W23" s="22">
        <f>'[2]Pipeline Data'!G20</f>
        <v>0</v>
      </c>
      <c r="X23" s="17"/>
      <c r="Y23" s="22">
        <f>'[2]Pipeline Data'!J20</f>
        <v>7.18709677419355E-3</v>
      </c>
      <c r="Z23" s="17"/>
    </row>
    <row r="24" spans="1:26" x14ac:dyDescent="0.2">
      <c r="A24" t="s">
        <v>38</v>
      </c>
      <c r="D24" t="s">
        <v>37</v>
      </c>
      <c r="F24" s="22">
        <f>'[2]Pipeline Data'!P21</f>
        <v>1.2125806451612904E-2</v>
      </c>
      <c r="I24" s="5">
        <f>'[2]Pipeline Data'!S21</f>
        <v>3.7190322580645169E-2</v>
      </c>
      <c r="J24" s="17"/>
      <c r="L24" s="5">
        <f>'[2]Pipeline Data'!M21</f>
        <v>9.6774193548387097E-4</v>
      </c>
      <c r="O24" s="22">
        <f>'[2]Pipeline Data'!Y21</f>
        <v>1.0000000000000004E-2</v>
      </c>
      <c r="Q24" s="17"/>
      <c r="R24" s="5">
        <f>'[2]Pipeline Data'!V21</f>
        <v>1.5709677419354841E-3</v>
      </c>
      <c r="U24" s="5">
        <v>2.0400000000000001E-2</v>
      </c>
      <c r="W24" s="22">
        <f>'[2]Pipeline Data'!G21</f>
        <v>0</v>
      </c>
      <c r="X24" s="17"/>
      <c r="Y24" s="22">
        <f>'[2]Pipeline Data'!J21</f>
        <v>5.9645161290322584E-3</v>
      </c>
      <c r="Z24" s="17"/>
    </row>
    <row r="25" spans="1:26" x14ac:dyDescent="0.2">
      <c r="A25" t="s">
        <v>39</v>
      </c>
      <c r="D25" t="s">
        <v>40</v>
      </c>
      <c r="F25" s="22">
        <f>'[2]Pipeline Data'!P22</f>
        <v>1.2680645161290324E-2</v>
      </c>
      <c r="I25" s="5">
        <f>'[2]Pipeline Data'!S22</f>
        <v>1.4177419354838709E-2</v>
      </c>
      <c r="J25" s="17"/>
      <c r="L25" s="5">
        <f>'[2]Pipeline Data'!M22</f>
        <v>1.0000000000000004E-2</v>
      </c>
      <c r="O25" s="22">
        <f>'[2]Pipeline Data'!Y22</f>
        <v>9.6774193548387153E-3</v>
      </c>
      <c r="Q25" s="17"/>
      <c r="R25" s="5">
        <f>'[2]Pipeline Data'!V22</f>
        <v>2.4516129032258063E-4</v>
      </c>
      <c r="U25" s="5">
        <v>3.0349999999999999E-2</v>
      </c>
      <c r="W25" s="22">
        <f>'[2]Pipeline Data'!G22</f>
        <v>0</v>
      </c>
      <c r="X25" s="17"/>
      <c r="Y25" s="22">
        <f>'[2]Pipeline Data'!J22</f>
        <v>1.2577419354838706E-2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'[2]Pipeline Data'!P23</f>
        <v>0</v>
      </c>
      <c r="I26" s="5">
        <f>'[2]Pipeline Data'!S23</f>
        <v>0</v>
      </c>
      <c r="J26" s="17"/>
      <c r="L26" s="5">
        <f>'[2]Pipeline Data'!M23</f>
        <v>0</v>
      </c>
      <c r="O26" s="22">
        <f>'[2]Pipeline Data'!Y23</f>
        <v>0</v>
      </c>
      <c r="Q26" s="17"/>
      <c r="R26" s="5">
        <f>'[2]Pipeline Data'!V23</f>
        <v>0</v>
      </c>
      <c r="U26" s="5">
        <v>0</v>
      </c>
      <c r="W26" s="22">
        <f>'[2]Pipeline Data'!G23</f>
        <v>1.6799999999999999E-2</v>
      </c>
      <c r="X26" s="17"/>
      <c r="Y26" s="22">
        <f>'[2]Pipeline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'[2]Pipeline Data'!P24</f>
        <v>0</v>
      </c>
      <c r="I27" s="5">
        <f>'[2]Pipeline Data'!S24</f>
        <v>0</v>
      </c>
      <c r="J27" s="17"/>
      <c r="L27" s="5">
        <f>'[2]Pipeline Data'!M24</f>
        <v>0</v>
      </c>
      <c r="O27" s="22">
        <f>'[2]Pipeline Data'!Y24</f>
        <v>0</v>
      </c>
      <c r="Q27" s="17"/>
      <c r="R27" s="5">
        <f>'[2]Pipeline Data'!V24</f>
        <v>0</v>
      </c>
      <c r="U27" s="5">
        <v>0</v>
      </c>
      <c r="W27" s="22">
        <f>'[2]Pipeline Data'!G24</f>
        <v>0</v>
      </c>
      <c r="X27" s="17"/>
      <c r="Y27" s="22">
        <f>'[2]Pipeline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'[2]Pipeline Data'!P25</f>
        <v>0</v>
      </c>
      <c r="I28" s="5">
        <f>'[2]Pipeline Data'!S25</f>
        <v>0</v>
      </c>
      <c r="J28" s="17"/>
      <c r="L28" s="5">
        <f>'[2]Pipeline Data'!M25</f>
        <v>0</v>
      </c>
      <c r="O28" s="22">
        <f>'[2]Pipeline Data'!Y25</f>
        <v>0</v>
      </c>
      <c r="Q28" s="17"/>
      <c r="R28" s="5">
        <f>'[2]Pipeline Data'!V25</f>
        <v>0</v>
      </c>
      <c r="U28" s="5">
        <v>0</v>
      </c>
      <c r="W28" s="22">
        <f>'[2]Pipeline Data'!G25</f>
        <v>0</v>
      </c>
      <c r="X28" s="17"/>
      <c r="Y28" s="22">
        <f>'[2]Pipeline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'[2]Pipeline Data'!P26</f>
        <v>0</v>
      </c>
      <c r="I29" s="6">
        <f>'[2]Pipeline Data'!S26</f>
        <v>0</v>
      </c>
      <c r="J29" s="17"/>
      <c r="L29" s="6">
        <f>'[2]Pipeline Data'!M26</f>
        <v>0</v>
      </c>
      <c r="O29" s="24">
        <f>'[2]Pipeline Data'!Y26</f>
        <v>0</v>
      </c>
      <c r="Q29" s="17"/>
      <c r="R29" s="6">
        <f>'[2]Pipeline Data'!V26</f>
        <v>0</v>
      </c>
      <c r="U29" s="6">
        <v>0</v>
      </c>
      <c r="W29" s="24">
        <f>'[2]Pipeline Data'!G26</f>
        <v>0</v>
      </c>
      <c r="X29" s="17"/>
      <c r="Y29" s="24">
        <f>'[2]Pipeline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99.999987096774234</v>
      </c>
      <c r="G31" s="26" t="s">
        <v>24</v>
      </c>
      <c r="H31" s="26"/>
      <c r="I31" s="27">
        <f>SUM(I16:I29)</f>
        <v>100.00445838709678</v>
      </c>
      <c r="J31" s="28" t="s">
        <v>24</v>
      </c>
      <c r="K31" s="26"/>
      <c r="L31" s="27">
        <f>SUM(L16:L29)</f>
        <v>99.999354838709678</v>
      </c>
      <c r="M31" s="26" t="s">
        <v>24</v>
      </c>
      <c r="N31" s="26"/>
      <c r="O31" s="25">
        <f>SUM(O16:O29)</f>
        <v>100.00009677419358</v>
      </c>
      <c r="P31" s="26" t="s">
        <v>24</v>
      </c>
      <c r="Q31" s="28"/>
      <c r="R31" s="27">
        <f>SUM(R16:R29)</f>
        <v>99.996012258064511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99.999800000000008</v>
      </c>
      <c r="X31" s="28" t="s">
        <v>24</v>
      </c>
      <c r="Y31" s="25">
        <f>SUM(Y16:Y29)</f>
        <v>100.00010322580643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'[2]Pipeline Data'!P9</f>
        <v>1064.4870967741936</v>
      </c>
      <c r="G39" s="13"/>
      <c r="H39" s="13"/>
      <c r="I39" s="32">
        <f>'[2]Pipeline Data'!S9</f>
        <v>1040.4806451612903</v>
      </c>
      <c r="J39" s="15"/>
      <c r="K39" s="13"/>
      <c r="L39" s="32">
        <f>'[2]Pipeline Data'!M9</f>
        <v>1064.8964516129033</v>
      </c>
      <c r="M39" s="13"/>
      <c r="N39" s="13"/>
      <c r="O39" s="31">
        <f>'[2]Pipeline Data'!Y9</f>
        <v>1045.2483548387095</v>
      </c>
      <c r="P39" s="13"/>
      <c r="Q39" s="15"/>
      <c r="R39" s="32">
        <f>'[2]Pipeline Data'!V9</f>
        <v>1102.1645161290321</v>
      </c>
      <c r="S39" s="13"/>
      <c r="T39" s="13"/>
      <c r="U39" s="32">
        <v>1027.43</v>
      </c>
      <c r="V39" s="13"/>
      <c r="W39" s="31">
        <f>'[2]Pipeline Data'!G9</f>
        <v>1033.597</v>
      </c>
      <c r="X39" s="15"/>
      <c r="Y39" s="32">
        <f>'[2]Pipeline Data'!J9</f>
        <v>1044.7322580645161</v>
      </c>
      <c r="Z39" s="15"/>
    </row>
    <row r="40" spans="1:26" x14ac:dyDescent="0.2">
      <c r="C40" t="s">
        <v>54</v>
      </c>
      <c r="F40" s="33">
        <f>[2]HeatingValue!N26</f>
        <v>1061.78</v>
      </c>
      <c r="I40" s="7">
        <f>[2]HeatingValue!Q26</f>
        <v>1033.06</v>
      </c>
      <c r="J40" s="17"/>
      <c r="L40" s="7">
        <f>[2]HeatingValue!T26</f>
        <v>1062.47</v>
      </c>
      <c r="O40" s="33">
        <f>[2]HeatingValue!Z26</f>
        <v>1042.93</v>
      </c>
      <c r="Q40" s="17"/>
      <c r="R40" s="33">
        <f>[2]HeatingValue!W26</f>
        <v>1100.04</v>
      </c>
      <c r="U40" s="45">
        <v>1024.7</v>
      </c>
      <c r="W40" s="33">
        <f>[2]HeatingValue!K26</f>
        <v>1031.2</v>
      </c>
      <c r="X40" s="17"/>
      <c r="Y40" s="33">
        <f>[2]HeatingValue!E26</f>
        <v>1042.3800000000001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'[2]Pipeline Data'!P11</f>
        <v>0.61348709677419366</v>
      </c>
      <c r="G44" s="9"/>
      <c r="H44" s="9"/>
      <c r="I44" s="9">
        <f>'[2]Pipeline Data'!S11</f>
        <v>0.59513870967741933</v>
      </c>
      <c r="J44" s="35"/>
      <c r="K44" s="9"/>
      <c r="L44" s="9">
        <f>'[2]Pipeline Data'!M11</f>
        <v>0.59064516129032263</v>
      </c>
      <c r="M44" s="9"/>
      <c r="N44" s="9"/>
      <c r="O44" s="34">
        <f>'[2]Pipeline Data'!Y11</f>
        <v>0.60512903225806458</v>
      </c>
      <c r="P44" s="9"/>
      <c r="Q44" s="35"/>
      <c r="R44" s="9">
        <f>'[2]Pipeline Data'!V11</f>
        <v>0.64720645161290336</v>
      </c>
      <c r="S44" s="9"/>
      <c r="T44" s="9"/>
      <c r="U44" s="9">
        <v>0.95437700000000003</v>
      </c>
      <c r="V44" s="9"/>
      <c r="W44" s="34">
        <f>'[2]Pipeline Data'!G11</f>
        <v>0.58650000000000002</v>
      </c>
      <c r="X44" s="17"/>
      <c r="Y44" s="9">
        <f>'[2]Pipeline Data'!J11</f>
        <v>0.594948387096774</v>
      </c>
      <c r="Z44" s="17"/>
    </row>
    <row r="45" spans="1:26" ht="13.5" thickBot="1" x14ac:dyDescent="0.25">
      <c r="C45" t="s">
        <v>57</v>
      </c>
      <c r="F45" s="36">
        <f>[2]SpecGravity!I25</f>
        <v>0.61182300000000001</v>
      </c>
      <c r="G45" s="26"/>
      <c r="H45" s="26"/>
      <c r="I45" s="37">
        <f>[2]SpecGravity!L25</f>
        <v>0.59050700000000012</v>
      </c>
      <c r="J45" s="28"/>
      <c r="K45" s="26"/>
      <c r="L45" s="37">
        <f>[2]SpecGravity!O25</f>
        <v>0.59145099999999995</v>
      </c>
      <c r="M45" s="26"/>
      <c r="N45" s="26"/>
      <c r="O45" s="36">
        <f>[2]SpecGravity!U25</f>
        <v>0.60361699999999996</v>
      </c>
      <c r="P45" s="26"/>
      <c r="Q45" s="28"/>
      <c r="R45" s="37">
        <f>[2]SpecGravity!R25</f>
        <v>0.645895</v>
      </c>
      <c r="S45" s="26"/>
      <c r="T45" s="26"/>
      <c r="U45" s="37">
        <v>0.591866</v>
      </c>
      <c r="V45" s="26"/>
      <c r="W45" s="36">
        <f>[2]SpecGravity!G25</f>
        <v>0.58520499999999998</v>
      </c>
      <c r="X45" s="28"/>
      <c r="Y45" s="37">
        <f>[2]SpecGravity!E25</f>
        <v>0.59357700000000002</v>
      </c>
      <c r="Z45" s="28"/>
    </row>
    <row r="46" spans="1:26" ht="11.25" customHeight="1" x14ac:dyDescent="0.2">
      <c r="Y46" s="11"/>
    </row>
    <row r="47" spans="1:26" x14ac:dyDescent="0.2">
      <c r="A47" s="38" t="s">
        <v>58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9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43891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('[3]Pipeline Data'!F7)-1</f>
        <v>43890</v>
      </c>
      <c r="G12" s="60"/>
      <c r="I12" s="60">
        <f>('[3]Pipeline Data'!F7)-1</f>
        <v>43890</v>
      </c>
      <c r="J12" s="61"/>
      <c r="K12" s="69">
        <f>('[3]Pipeline Data'!F7)-1</f>
        <v>43890</v>
      </c>
      <c r="L12" s="67"/>
      <c r="M12" s="67"/>
      <c r="N12" s="68"/>
      <c r="O12" s="69">
        <f>('[3]Pipeline Data'!F7)-1</f>
        <v>43890</v>
      </c>
      <c r="P12" s="67"/>
      <c r="Q12" s="68"/>
      <c r="R12" s="69">
        <f>('[3]Pipeline Data'!F7)-1</f>
        <v>43890</v>
      </c>
      <c r="S12" s="67"/>
      <c r="T12" s="68"/>
      <c r="U12" s="44" t="s">
        <v>0</v>
      </c>
      <c r="V12" s="44" t="s">
        <v>0</v>
      </c>
      <c r="W12" s="67">
        <f>K12</f>
        <v>43890</v>
      </c>
      <c r="X12" s="68"/>
      <c r="Y12" s="69">
        <f>('[3]Pipeline Data'!F7)-1</f>
        <v>43890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'[3]Pipeline Data'!P13</f>
        <v>1.1415</v>
      </c>
      <c r="G16" s="4" t="s">
        <v>24</v>
      </c>
      <c r="I16" s="5">
        <f>'[3]Pipeline Data'!S13</f>
        <v>0.86341724137931031</v>
      </c>
      <c r="J16" s="23" t="s">
        <v>24</v>
      </c>
      <c r="L16" s="5">
        <f>'[3]Pipeline Data'!M13</f>
        <v>0.25310344827586195</v>
      </c>
      <c r="M16" s="4" t="s">
        <v>24</v>
      </c>
      <c r="O16" s="22">
        <f>'[3]Pipeline Data'!Y13</f>
        <v>1.9910344827586208</v>
      </c>
      <c r="P16" s="4" t="s">
        <v>24</v>
      </c>
      <c r="Q16" s="17"/>
      <c r="R16" s="5">
        <f>'[3]Pipeline Data'!V13</f>
        <v>2.1137241379310345</v>
      </c>
      <c r="S16" s="4" t="s">
        <v>24</v>
      </c>
      <c r="U16" s="5">
        <v>1.4158599999999999</v>
      </c>
      <c r="V16" s="4" t="s">
        <v>24</v>
      </c>
      <c r="W16" s="22">
        <f>'[3]Pipeline Data'!G13</f>
        <v>1.2215</v>
      </c>
      <c r="X16" s="23" t="s">
        <v>24</v>
      </c>
      <c r="Y16" s="22">
        <f>'[3]Pipeline Data'!J13</f>
        <v>1.033189655172414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'[3]Pipeline Data'!P14</f>
        <v>0.87565172413793102</v>
      </c>
      <c r="I17" s="5">
        <f>'[3]Pipeline Data'!S14</f>
        <v>0.80741034482758622</v>
      </c>
      <c r="J17" s="17"/>
      <c r="L17" s="5">
        <f>'[3]Pipeline Data'!M14</f>
        <v>0.19655172413793107</v>
      </c>
      <c r="O17" s="22">
        <f>'[3]Pipeline Data'!Y14</f>
        <v>0.58665517241379306</v>
      </c>
      <c r="Q17" s="17"/>
      <c r="R17" s="5">
        <f>'[3]Pipeline Data'!V14</f>
        <v>0.90315517241379317</v>
      </c>
      <c r="U17" s="5">
        <v>0.95437700000000003</v>
      </c>
      <c r="W17" s="22">
        <f>'[3]Pipeline Data'!G14</f>
        <v>0.44369999999999998</v>
      </c>
      <c r="X17" s="17"/>
      <c r="Y17" s="22">
        <f>'[3]Pipeline Data'!J14</f>
        <v>0.62235517241379323</v>
      </c>
      <c r="Z17" s="17"/>
    </row>
    <row r="18" spans="1:26" x14ac:dyDescent="0.2">
      <c r="A18" t="s">
        <v>27</v>
      </c>
      <c r="D18" t="s">
        <v>28</v>
      </c>
      <c r="F18" s="22">
        <f>'[3]Pipeline Data'!P15</f>
        <v>90.835141379310357</v>
      </c>
      <c r="I18" s="5">
        <f>'[3]Pipeline Data'!S15</f>
        <v>93.641196551724136</v>
      </c>
      <c r="J18" s="17"/>
      <c r="L18" s="5">
        <f>'[3]Pipeline Data'!M15</f>
        <v>92.501034482758612</v>
      </c>
      <c r="O18" s="22">
        <f>'[3]Pipeline Data'!Y15</f>
        <v>91.15517241379311</v>
      </c>
      <c r="Q18" s="17"/>
      <c r="R18" s="5">
        <f>'[3]Pipeline Data'!V15</f>
        <v>82.344196551724153</v>
      </c>
      <c r="U18" s="5">
        <v>93.925799999999995</v>
      </c>
      <c r="W18" s="22">
        <f>'[3]Pipeline Data'!G15</f>
        <v>93.7089</v>
      </c>
      <c r="X18" s="17"/>
      <c r="Y18" s="22">
        <f>'[3]Pipeline Data'!J15</f>
        <v>91.339434482758605</v>
      </c>
      <c r="Z18" s="17"/>
    </row>
    <row r="19" spans="1:26" x14ac:dyDescent="0.2">
      <c r="A19" t="s">
        <v>29</v>
      </c>
      <c r="D19" t="s">
        <v>30</v>
      </c>
      <c r="F19" s="22">
        <f>'[3]Pipeline Data'!P16</f>
        <v>6.4449344827586197</v>
      </c>
      <c r="I19" s="5">
        <f>'[3]Pipeline Data'!S16</f>
        <v>4.3794137931034482</v>
      </c>
      <c r="J19" s="17"/>
      <c r="L19" s="5">
        <f>'[3]Pipeline Data'!M16</f>
        <v>6.5758620689655185</v>
      </c>
      <c r="O19" s="22">
        <f>'[3]Pipeline Data'!Y16</f>
        <v>5.6065862068965506</v>
      </c>
      <c r="Q19" s="17"/>
      <c r="R19" s="5">
        <f>'[3]Pipeline Data'!V16</f>
        <v>13.772127586206897</v>
      </c>
      <c r="U19" s="5">
        <v>2.9041999999999999</v>
      </c>
      <c r="W19" s="22">
        <f>'[3]Pipeline Data'!G16</f>
        <v>4.5237999999999996</v>
      </c>
      <c r="X19" s="17"/>
      <c r="Y19" s="22">
        <f>'[3]Pipeline Data'!J16</f>
        <v>6.408010344827586</v>
      </c>
      <c r="Z19" s="17"/>
    </row>
    <row r="20" spans="1:26" x14ac:dyDescent="0.2">
      <c r="A20" t="s">
        <v>31</v>
      </c>
      <c r="D20" t="s">
        <v>32</v>
      </c>
      <c r="F20" s="22">
        <f>'[3]Pipeline Data'!P17</f>
        <v>0.56442413793103441</v>
      </c>
      <c r="I20" s="5">
        <f>'[3]Pipeline Data'!S17</f>
        <v>0.23724827586206901</v>
      </c>
      <c r="J20" s="17"/>
      <c r="L20" s="5">
        <f>'[3]Pipeline Data'!M17</f>
        <v>0.37793103448275867</v>
      </c>
      <c r="O20" s="22">
        <f>'[3]Pipeline Data'!Y17</f>
        <v>0.53748275862068962</v>
      </c>
      <c r="Q20" s="17"/>
      <c r="R20" s="5">
        <f>'[3]Pipeline Data'!V17</f>
        <v>0.80666896551724132</v>
      </c>
      <c r="U20" s="5">
        <v>0.56200000000000006</v>
      </c>
      <c r="W20" s="22">
        <f>'[3]Pipeline Data'!G17</f>
        <v>8.1900000000000001E-2</v>
      </c>
      <c r="X20" s="17"/>
      <c r="Y20" s="22">
        <f>'[3]Pipeline Data'!J17</f>
        <v>0.50601034482758633</v>
      </c>
      <c r="Z20" s="17"/>
    </row>
    <row r="21" spans="1:26" x14ac:dyDescent="0.2">
      <c r="A21" t="s">
        <v>33</v>
      </c>
      <c r="D21" t="s">
        <v>34</v>
      </c>
      <c r="F21" s="22">
        <f>'[3]Pipeline Data'!P18</f>
        <v>3.4079310344827578E-2</v>
      </c>
      <c r="I21" s="5">
        <f>'[3]Pipeline Data'!S18</f>
        <v>1.8968965517241386E-2</v>
      </c>
      <c r="J21" s="17"/>
      <c r="L21" s="5">
        <f>'[3]Pipeline Data'!M18</f>
        <v>4.2068965517241395E-2</v>
      </c>
      <c r="O21" s="22">
        <f>'[3]Pipeline Data'!Y18</f>
        <v>2.9862068965517262E-2</v>
      </c>
      <c r="Q21" s="17"/>
      <c r="R21" s="5">
        <f>'[3]Pipeline Data'!V18</f>
        <v>1.8996551724137938E-2</v>
      </c>
      <c r="U21" s="5">
        <v>6.8000000000000005E-2</v>
      </c>
      <c r="W21" s="22">
        <f>'[3]Pipeline Data'!G18</f>
        <v>1.1999999999999999E-3</v>
      </c>
      <c r="X21" s="17"/>
      <c r="Y21" s="22">
        <f>'[3]Pipeline Data'!J18</f>
        <v>2.4048275862068969E-2</v>
      </c>
      <c r="Z21" s="17"/>
    </row>
    <row r="22" spans="1:26" x14ac:dyDescent="0.2">
      <c r="A22" t="s">
        <v>35</v>
      </c>
      <c r="D22" t="s">
        <v>34</v>
      </c>
      <c r="F22" s="22">
        <f>'[3]Pipeline Data'!P19</f>
        <v>6.6275862068965519E-2</v>
      </c>
      <c r="I22" s="5">
        <f>'[3]Pipeline Data'!S19</f>
        <v>2.4572413793103449E-2</v>
      </c>
      <c r="J22" s="17"/>
      <c r="L22" s="5">
        <f>'[3]Pipeline Data'!M19</f>
        <v>3.6896551724137944E-2</v>
      </c>
      <c r="O22" s="22">
        <f>'[3]Pipeline Data'!Y19</f>
        <v>6.0344827586206906E-2</v>
      </c>
      <c r="Q22" s="17"/>
      <c r="R22" s="5">
        <f>'[3]Pipeline Data'!V19</f>
        <v>3.1486206896551724E-2</v>
      </c>
      <c r="U22" s="5">
        <v>9.35E-2</v>
      </c>
      <c r="W22" s="22">
        <f>'[3]Pipeline Data'!G19</f>
        <v>2.0999999999999999E-3</v>
      </c>
      <c r="X22" s="17"/>
      <c r="Y22" s="22">
        <f>'[3]Pipeline Data'!J19</f>
        <v>4.0558620689655177E-2</v>
      </c>
      <c r="Z22" s="17"/>
    </row>
    <row r="23" spans="1:26" x14ac:dyDescent="0.2">
      <c r="A23" t="s">
        <v>36</v>
      </c>
      <c r="D23" t="s">
        <v>37</v>
      </c>
      <c r="F23" s="22">
        <f>'[3]Pipeline Data'!P20</f>
        <v>1.223103448275862E-2</v>
      </c>
      <c r="I23" s="5">
        <f>'[3]Pipeline Data'!S20</f>
        <v>6.8241379310344831E-3</v>
      </c>
      <c r="J23" s="17"/>
      <c r="L23" s="5">
        <f>'[3]Pipeline Data'!M20</f>
        <v>1.0000000000000004E-2</v>
      </c>
      <c r="O23" s="22">
        <f>'[3]Pipeline Data'!Y20</f>
        <v>1.0000000000000004E-2</v>
      </c>
      <c r="Q23" s="17"/>
      <c r="R23" s="5">
        <f>'[3]Pipeline Data'!V20</f>
        <v>2.2896551724137931E-3</v>
      </c>
      <c r="U23" s="5">
        <v>2.47E-2</v>
      </c>
      <c r="W23" s="22">
        <f>'[3]Pipeline Data'!G20</f>
        <v>1E-4</v>
      </c>
      <c r="X23" s="17"/>
      <c r="Y23" s="22">
        <f>'[3]Pipeline Data'!J20</f>
        <v>7.8724137931034475E-3</v>
      </c>
      <c r="Z23" s="17"/>
    </row>
    <row r="24" spans="1:26" x14ac:dyDescent="0.2">
      <c r="A24" t="s">
        <v>38</v>
      </c>
      <c r="D24" t="s">
        <v>37</v>
      </c>
      <c r="F24" s="22">
        <f>'[3]Pipeline Data'!P21</f>
        <v>1.1448275862068964E-2</v>
      </c>
      <c r="I24" s="5">
        <f>'[3]Pipeline Data'!S21</f>
        <v>4.6137931034482766E-3</v>
      </c>
      <c r="J24" s="17"/>
      <c r="L24" s="5">
        <f>'[3]Pipeline Data'!M21</f>
        <v>3.4482758620689658E-4</v>
      </c>
      <c r="O24" s="22">
        <f>'[3]Pipeline Data'!Y21</f>
        <v>9.7241379310344864E-3</v>
      </c>
      <c r="Q24" s="17"/>
      <c r="R24" s="5">
        <f>'[3]Pipeline Data'!V21</f>
        <v>2.117241379310345E-3</v>
      </c>
      <c r="U24" s="5">
        <v>2.0400000000000001E-2</v>
      </c>
      <c r="W24" s="22">
        <f>'[3]Pipeline Data'!G21</f>
        <v>0</v>
      </c>
      <c r="X24" s="17"/>
      <c r="Y24" s="22">
        <f>'[3]Pipeline Data'!J21</f>
        <v>6.4379310344827578E-3</v>
      </c>
      <c r="Z24" s="17"/>
    </row>
    <row r="25" spans="1:26" x14ac:dyDescent="0.2">
      <c r="A25" t="s">
        <v>39</v>
      </c>
      <c r="D25" t="s">
        <v>40</v>
      </c>
      <c r="F25" s="22">
        <f>'[3]Pipeline Data'!P22</f>
        <v>1.4303448275862069E-2</v>
      </c>
      <c r="I25" s="5">
        <f>'[3]Pipeline Data'!S22</f>
        <v>1.4465517241379308E-2</v>
      </c>
      <c r="J25" s="17"/>
      <c r="L25" s="5">
        <f>'[3]Pipeline Data'!M22</f>
        <v>3.7931034482758617E-3</v>
      </c>
      <c r="O25" s="22">
        <f>'[3]Pipeline Data'!Y22</f>
        <v>1.3379310344827594E-2</v>
      </c>
      <c r="Q25" s="17"/>
      <c r="R25" s="5">
        <f>'[3]Pipeline Data'!V22</f>
        <v>4.7931034482758618E-4</v>
      </c>
      <c r="U25" s="5">
        <v>3.0349999999999999E-2</v>
      </c>
      <c r="W25" s="22">
        <f>'[3]Pipeline Data'!G22</f>
        <v>0</v>
      </c>
      <c r="X25" s="17"/>
      <c r="Y25" s="22">
        <f>'[3]Pipeline Data'!J22</f>
        <v>1.2189655172413792E-2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'[3]Pipeline Data'!P23</f>
        <v>0</v>
      </c>
      <c r="I26" s="5">
        <f>'[3]Pipeline Data'!S23</f>
        <v>0</v>
      </c>
      <c r="J26" s="17"/>
      <c r="L26" s="5">
        <f>'[3]Pipeline Data'!M23</f>
        <v>0</v>
      </c>
      <c r="O26" s="22">
        <f>'[3]Pipeline Data'!Y23</f>
        <v>0</v>
      </c>
      <c r="Q26" s="17"/>
      <c r="R26" s="5">
        <f>'[3]Pipeline Data'!V23</f>
        <v>0</v>
      </c>
      <c r="U26" s="5">
        <v>0</v>
      </c>
      <c r="W26" s="22">
        <f>'[3]Pipeline Data'!G23</f>
        <v>1.6799999999999999E-2</v>
      </c>
      <c r="X26" s="17"/>
      <c r="Y26" s="22">
        <f>'[3]Pipeline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'[3]Pipeline Data'!P24</f>
        <v>0</v>
      </c>
      <c r="I27" s="5">
        <f>'[3]Pipeline Data'!S24</f>
        <v>0</v>
      </c>
      <c r="J27" s="17"/>
      <c r="L27" s="5">
        <f>'[3]Pipeline Data'!M24</f>
        <v>0</v>
      </c>
      <c r="O27" s="22">
        <f>'[3]Pipeline Data'!Y24</f>
        <v>0</v>
      </c>
      <c r="Q27" s="17"/>
      <c r="R27" s="5">
        <f>'[3]Pipeline Data'!V24</f>
        <v>0</v>
      </c>
      <c r="U27" s="5">
        <v>0</v>
      </c>
      <c r="W27" s="22">
        <f>'[3]Pipeline Data'!G24</f>
        <v>0</v>
      </c>
      <c r="X27" s="17"/>
      <c r="Y27" s="22">
        <f>'[3]Pipeline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'[3]Pipeline Data'!P25</f>
        <v>0</v>
      </c>
      <c r="I28" s="5">
        <f>'[3]Pipeline Data'!S25</f>
        <v>0</v>
      </c>
      <c r="J28" s="17"/>
      <c r="L28" s="5">
        <f>'[3]Pipeline Data'!M25</f>
        <v>0</v>
      </c>
      <c r="O28" s="22">
        <f>'[3]Pipeline Data'!Y25</f>
        <v>0</v>
      </c>
      <c r="Q28" s="17"/>
      <c r="R28" s="5">
        <f>'[3]Pipeline Data'!V25</f>
        <v>0</v>
      </c>
      <c r="U28" s="5">
        <v>0</v>
      </c>
      <c r="W28" s="22">
        <f>'[3]Pipeline Data'!G25</f>
        <v>0</v>
      </c>
      <c r="X28" s="17"/>
      <c r="Y28" s="22">
        <f>'[3]Pipeline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'[3]Pipeline Data'!P26</f>
        <v>0</v>
      </c>
      <c r="I29" s="6">
        <f>'[3]Pipeline Data'!S26</f>
        <v>0</v>
      </c>
      <c r="J29" s="17"/>
      <c r="L29" s="6">
        <f>'[3]Pipeline Data'!M26</f>
        <v>0</v>
      </c>
      <c r="O29" s="24">
        <f>'[3]Pipeline Data'!Y26</f>
        <v>0</v>
      </c>
      <c r="Q29" s="17"/>
      <c r="R29" s="6">
        <f>'[3]Pipeline Data'!V26</f>
        <v>0</v>
      </c>
      <c r="U29" s="6">
        <v>0</v>
      </c>
      <c r="W29" s="24">
        <f>'[3]Pipeline Data'!G26</f>
        <v>0</v>
      </c>
      <c r="X29" s="17"/>
      <c r="Y29" s="24">
        <f>'[3]Pipeline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99.999989655172413</v>
      </c>
      <c r="G31" s="26" t="s">
        <v>24</v>
      </c>
      <c r="H31" s="26"/>
      <c r="I31" s="27">
        <f>SUM(I16:I29)</f>
        <v>99.998131034482768</v>
      </c>
      <c r="J31" s="28" t="s">
        <v>24</v>
      </c>
      <c r="K31" s="26"/>
      <c r="L31" s="27">
        <f>SUM(L16:L29)</f>
        <v>99.997586206896557</v>
      </c>
      <c r="M31" s="26" t="s">
        <v>24</v>
      </c>
      <c r="N31" s="26"/>
      <c r="O31" s="25">
        <f>SUM(O16:O29)</f>
        <v>100.00024137931035</v>
      </c>
      <c r="P31" s="26" t="s">
        <v>24</v>
      </c>
      <c r="Q31" s="28"/>
      <c r="R31" s="27">
        <f>SUM(R16:R29)</f>
        <v>99.995241379310372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</v>
      </c>
      <c r="X31" s="28" t="s">
        <v>24</v>
      </c>
      <c r="Y31" s="25">
        <f>SUM(Y16:Y29)</f>
        <v>100.00010689655173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'[3]Pipeline Data'!P9</f>
        <v>1055.5</v>
      </c>
      <c r="G39" s="13"/>
      <c r="H39" s="13"/>
      <c r="I39" s="32">
        <f>'[3]Pipeline Data'!S9</f>
        <v>1036.5310344827585</v>
      </c>
      <c r="J39" s="15"/>
      <c r="K39" s="13"/>
      <c r="L39" s="32">
        <f>'[3]Pipeline Data'!M9</f>
        <v>1068.3810344827584</v>
      </c>
      <c r="M39" s="13"/>
      <c r="N39" s="13"/>
      <c r="O39" s="31">
        <f>'[3]Pipeline Data'!Y9</f>
        <v>1042.5311034482756</v>
      </c>
      <c r="P39" s="13"/>
      <c r="Q39" s="15"/>
      <c r="R39" s="32">
        <f>'[3]Pipeline Data'!V9</f>
        <v>1101.9172413793103</v>
      </c>
      <c r="S39" s="13"/>
      <c r="T39" s="13"/>
      <c r="U39" s="32">
        <v>1027.43</v>
      </c>
      <c r="V39" s="13"/>
      <c r="W39" s="31">
        <f>'[3]Pipeline Data'!G9</f>
        <v>1033.383</v>
      </c>
      <c r="X39" s="15"/>
      <c r="Y39" s="32">
        <f>'[3]Pipeline Data'!J9</f>
        <v>1056.8068965517241</v>
      </c>
      <c r="Z39" s="15"/>
    </row>
    <row r="40" spans="1:26" x14ac:dyDescent="0.2">
      <c r="C40" t="s">
        <v>54</v>
      </c>
      <c r="F40" s="33">
        <f>[3]HeatingValue!N26</f>
        <v>1052.48</v>
      </c>
      <c r="I40" s="7">
        <f>[3]HeatingValue!Q26</f>
        <v>1033.8499999999999</v>
      </c>
      <c r="J40" s="17"/>
      <c r="L40" s="7">
        <f>[3]HeatingValue!T26</f>
        <v>1065.69</v>
      </c>
      <c r="O40" s="33">
        <f>[3]HeatingValue!Z26</f>
        <v>1040.17</v>
      </c>
      <c r="Q40" s="17"/>
      <c r="R40" s="33">
        <f>[3]HeatingValue!W26</f>
        <v>1099.82</v>
      </c>
      <c r="U40" s="45">
        <v>1024.7</v>
      </c>
      <c r="W40" s="33">
        <f>[3]HeatingValue!K26</f>
        <v>1030.82</v>
      </c>
      <c r="X40" s="17"/>
      <c r="Y40" s="33">
        <f>[3]HeatingValue!E26</f>
        <v>1054.44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'[3]Pipeline Data'!P11</f>
        <v>0.6072206896551724</v>
      </c>
      <c r="G44" s="9"/>
      <c r="H44" s="9"/>
      <c r="I44" s="9">
        <f>'[3]Pipeline Data'!S11</f>
        <v>0.59107931034482752</v>
      </c>
      <c r="J44" s="35"/>
      <c r="K44" s="9"/>
      <c r="L44" s="9">
        <f>'[3]Pipeline Data'!M11</f>
        <v>0.59517241379310337</v>
      </c>
      <c r="M44" s="9"/>
      <c r="N44" s="9"/>
      <c r="O44" s="34">
        <f>'[3]Pipeline Data'!Y11</f>
        <v>0.60327586206896544</v>
      </c>
      <c r="P44" s="9"/>
      <c r="Q44" s="35"/>
      <c r="R44" s="9">
        <f>'[3]Pipeline Data'!V11</f>
        <v>0.6474206896551723</v>
      </c>
      <c r="S44" s="9"/>
      <c r="T44" s="9"/>
      <c r="U44" s="9">
        <v>0.95437700000000003</v>
      </c>
      <c r="V44" s="9"/>
      <c r="W44" s="34">
        <f>'[3]Pipeline Data'!G11</f>
        <v>0.58689999999999998</v>
      </c>
      <c r="X44" s="17"/>
      <c r="Y44" s="9">
        <f>'[3]Pipeline Data'!J11</f>
        <v>0.60282068965517244</v>
      </c>
      <c r="Z44" s="17"/>
    </row>
    <row r="45" spans="1:26" ht="13.5" thickBot="1" x14ac:dyDescent="0.25">
      <c r="C45" t="s">
        <v>57</v>
      </c>
      <c r="F45" s="36">
        <f>[3]SpecGravity!I25</f>
        <v>0.60542800000000019</v>
      </c>
      <c r="G45" s="26"/>
      <c r="H45" s="26"/>
      <c r="I45" s="37">
        <f>[3]SpecGravity!L25</f>
        <v>0.58945800000000004</v>
      </c>
      <c r="J45" s="28"/>
      <c r="K45" s="26"/>
      <c r="L45" s="37">
        <f>[3]SpecGravity!O25</f>
        <v>0.59345100000000006</v>
      </c>
      <c r="M45" s="26"/>
      <c r="N45" s="26"/>
      <c r="O45" s="36">
        <f>[3]SpecGravity!U25</f>
        <v>0.60189400000000004</v>
      </c>
      <c r="P45" s="26"/>
      <c r="Q45" s="28"/>
      <c r="R45" s="37">
        <f>[3]SpecGravity!R25</f>
        <v>0.64612199999999997</v>
      </c>
      <c r="S45" s="26"/>
      <c r="T45" s="26"/>
      <c r="U45" s="37">
        <v>0.591866</v>
      </c>
      <c r="V45" s="26"/>
      <c r="W45" s="36">
        <f>[3]SpecGravity!G25</f>
        <v>0.58540599999999987</v>
      </c>
      <c r="X45" s="28"/>
      <c r="Y45" s="37">
        <f>[3]SpecGravity!E25</f>
        <v>0.60130900000000009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9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43922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('[4]Pipeline Data'!F7)-1</f>
        <v>43921</v>
      </c>
      <c r="G12" s="60"/>
      <c r="I12" s="60">
        <f>('[4]Pipeline Data'!F7)-1</f>
        <v>43921</v>
      </c>
      <c r="J12" s="61"/>
      <c r="K12" s="69">
        <f>('[4]Pipeline Data'!F7)-1</f>
        <v>43921</v>
      </c>
      <c r="L12" s="67"/>
      <c r="M12" s="67"/>
      <c r="N12" s="68"/>
      <c r="O12" s="69">
        <f>('[4]Pipeline Data'!F7)-1</f>
        <v>43921</v>
      </c>
      <c r="P12" s="67"/>
      <c r="Q12" s="68"/>
      <c r="R12" s="69">
        <f>('[4]Pipeline Data'!F7)-1</f>
        <v>43921</v>
      </c>
      <c r="S12" s="67"/>
      <c r="T12" s="68"/>
      <c r="U12" s="44" t="s">
        <v>0</v>
      </c>
      <c r="V12" s="44" t="s">
        <v>0</v>
      </c>
      <c r="W12" s="67">
        <f>K12</f>
        <v>43921</v>
      </c>
      <c r="X12" s="68"/>
      <c r="Y12" s="69">
        <f>('[4]Pipeline Data'!F7)-1</f>
        <v>43921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'[4]Pipeline Data'!P13</f>
        <v>1.296529032258064</v>
      </c>
      <c r="G16" s="4" t="s">
        <v>24</v>
      </c>
      <c r="I16" s="5">
        <f>'[4]Pipeline Data'!S13</f>
        <v>0.3712451612903227</v>
      </c>
      <c r="J16" s="23" t="s">
        <v>24</v>
      </c>
      <c r="L16" s="5">
        <f>'[4]Pipeline Data'!M13</f>
        <v>0.16903225806451611</v>
      </c>
      <c r="M16" s="4" t="s">
        <v>24</v>
      </c>
      <c r="O16" s="22">
        <f>'[4]Pipeline Data'!Y13</f>
        <v>2.0935161290322579</v>
      </c>
      <c r="P16" s="4" t="s">
        <v>24</v>
      </c>
      <c r="Q16" s="17"/>
      <c r="R16" s="5">
        <f>'[4]Pipeline Data'!V13</f>
        <v>2.1923258064516125</v>
      </c>
      <c r="S16" s="4" t="s">
        <v>24</v>
      </c>
      <c r="U16" s="5">
        <v>1.4158599999999999</v>
      </c>
      <c r="V16" s="4" t="s">
        <v>24</v>
      </c>
      <c r="W16" s="22">
        <f>'[4]Pipeline Data'!G13</f>
        <v>1.2156</v>
      </c>
      <c r="X16" s="23" t="s">
        <v>24</v>
      </c>
      <c r="Y16" s="22">
        <f>'[4]Pipeline Data'!J13</f>
        <v>1.06821935483871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'[4]Pipeline Data'!P14</f>
        <v>0.9133290322580645</v>
      </c>
      <c r="I17" s="5">
        <f>'[4]Pipeline Data'!S14</f>
        <v>0.80411290322580642</v>
      </c>
      <c r="J17" s="17"/>
      <c r="L17" s="5">
        <f>'[4]Pipeline Data'!M14</f>
        <v>0.22709677419354848</v>
      </c>
      <c r="O17" s="22">
        <f>'[4]Pipeline Data'!Y14</f>
        <v>0.5804838709677419</v>
      </c>
      <c r="Q17" s="17"/>
      <c r="R17" s="5">
        <f>'[4]Pipeline Data'!V14</f>
        <v>0.90290322580645199</v>
      </c>
      <c r="U17" s="5">
        <v>0.95437700000000003</v>
      </c>
      <c r="W17" s="22">
        <f>'[4]Pipeline Data'!G14</f>
        <v>0.4642</v>
      </c>
      <c r="X17" s="17"/>
      <c r="Y17" s="22">
        <f>'[4]Pipeline Data'!J14</f>
        <v>0.60955161290322579</v>
      </c>
      <c r="Z17" s="17"/>
    </row>
    <row r="18" spans="1:26" x14ac:dyDescent="0.2">
      <c r="A18" t="s">
        <v>27</v>
      </c>
      <c r="D18" t="s">
        <v>28</v>
      </c>
      <c r="F18" s="22">
        <f>'[4]Pipeline Data'!P15</f>
        <v>90.213170967741931</v>
      </c>
      <c r="I18" s="5">
        <f>'[4]Pipeline Data'!S15</f>
        <v>94.05596774193549</v>
      </c>
      <c r="J18" s="17"/>
      <c r="L18" s="5">
        <f>'[4]Pipeline Data'!M15</f>
        <v>92.601612903225799</v>
      </c>
      <c r="O18" s="22">
        <f>'[4]Pipeline Data'!Y15</f>
        <v>91.262290322580654</v>
      </c>
      <c r="Q18" s="17"/>
      <c r="R18" s="5">
        <f>'[4]Pipeline Data'!V15</f>
        <v>82.075119999999998</v>
      </c>
      <c r="U18" s="5">
        <v>93.925799999999995</v>
      </c>
      <c r="W18" s="22">
        <f>'[4]Pipeline Data'!G15</f>
        <v>93.684299999999993</v>
      </c>
      <c r="X18" s="17"/>
      <c r="Y18" s="22">
        <f>'[4]Pipeline Data'!J15</f>
        <v>92.429467741935497</v>
      </c>
      <c r="Z18" s="17"/>
    </row>
    <row r="19" spans="1:26" x14ac:dyDescent="0.2">
      <c r="A19" t="s">
        <v>29</v>
      </c>
      <c r="D19" t="s">
        <v>30</v>
      </c>
      <c r="F19" s="22">
        <f>'[4]Pipeline Data'!P16</f>
        <v>6.817348387096775</v>
      </c>
      <c r="I19" s="5">
        <f>'[4]Pipeline Data'!S16</f>
        <v>4.3338870967741929</v>
      </c>
      <c r="J19" s="17"/>
      <c r="L19" s="5">
        <f>'[4]Pipeline Data'!M16</f>
        <v>6.5290322580645146</v>
      </c>
      <c r="O19" s="22">
        <f>'[4]Pipeline Data'!Y16</f>
        <v>5.4226774193548364</v>
      </c>
      <c r="Q19" s="17"/>
      <c r="R19" s="5">
        <f>'[4]Pipeline Data'!V16</f>
        <v>13.984125806451615</v>
      </c>
      <c r="U19" s="5">
        <v>2.9041999999999999</v>
      </c>
      <c r="W19" s="22">
        <f>'[4]Pipeline Data'!G16</f>
        <v>4.5392999999999999</v>
      </c>
      <c r="X19" s="17"/>
      <c r="Y19" s="22">
        <f>'[4]Pipeline Data'!J16</f>
        <v>5.4076580645161307</v>
      </c>
      <c r="Z19" s="17"/>
    </row>
    <row r="20" spans="1:26" x14ac:dyDescent="0.2">
      <c r="A20" t="s">
        <v>31</v>
      </c>
      <c r="D20" t="s">
        <v>32</v>
      </c>
      <c r="F20" s="22">
        <f>'[4]Pipeline Data'!P17</f>
        <v>0.61803870967741947</v>
      </c>
      <c r="I20" s="5">
        <f>'[4]Pipeline Data'!S17</f>
        <v>0.30319354838709694</v>
      </c>
      <c r="J20" s="17"/>
      <c r="L20" s="5">
        <f>'[4]Pipeline Data'!M17</f>
        <v>0.38225806451612904</v>
      </c>
      <c r="O20" s="22">
        <f>'[4]Pipeline Data'!Y17</f>
        <v>0.51270967741935491</v>
      </c>
      <c r="Q20" s="17"/>
      <c r="R20" s="5">
        <f>'[4]Pipeline Data'!V17</f>
        <v>0.79531935483870964</v>
      </c>
      <c r="U20" s="5">
        <v>0.56200000000000006</v>
      </c>
      <c r="W20" s="22">
        <f>'[4]Pipeline Data'!G17</f>
        <v>7.5499999999999998E-2</v>
      </c>
      <c r="X20" s="17"/>
      <c r="Y20" s="22">
        <f>'[4]Pipeline Data'!J17</f>
        <v>0.40079677419354837</v>
      </c>
      <c r="Z20" s="17"/>
    </row>
    <row r="21" spans="1:26" x14ac:dyDescent="0.2">
      <c r="A21" t="s">
        <v>33</v>
      </c>
      <c r="D21" t="s">
        <v>34</v>
      </c>
      <c r="F21" s="22">
        <f>'[4]Pipeline Data'!P18</f>
        <v>3.5664516129032264E-2</v>
      </c>
      <c r="I21" s="5">
        <f>'[4]Pipeline Data'!S18</f>
        <v>4.5754838709677413E-2</v>
      </c>
      <c r="J21" s="17"/>
      <c r="L21" s="5">
        <f>'[4]Pipeline Data'!M18</f>
        <v>4.2580645161290336E-2</v>
      </c>
      <c r="O21" s="22">
        <f>'[4]Pipeline Data'!Y18</f>
        <v>3.0032258064516142E-2</v>
      </c>
      <c r="Q21" s="17"/>
      <c r="R21" s="5">
        <f>'[4]Pipeline Data'!V18</f>
        <v>1.52E-2</v>
      </c>
      <c r="U21" s="5">
        <v>6.8000000000000005E-2</v>
      </c>
      <c r="W21" s="22">
        <f>'[4]Pipeline Data'!G18</f>
        <v>1.1999999999999999E-3</v>
      </c>
      <c r="X21" s="17"/>
      <c r="Y21" s="22">
        <f>'[4]Pipeline Data'!J18</f>
        <v>2.0919354838709676E-2</v>
      </c>
      <c r="Z21" s="17"/>
    </row>
    <row r="22" spans="1:26" x14ac:dyDescent="0.2">
      <c r="A22" t="s">
        <v>35</v>
      </c>
      <c r="D22" t="s">
        <v>34</v>
      </c>
      <c r="F22" s="22">
        <f>'[4]Pipeline Data'!P19</f>
        <v>7.2512903225806433E-2</v>
      </c>
      <c r="I22" s="5">
        <f>'[4]Pipeline Data'!S19</f>
        <v>3.6935483870967734E-2</v>
      </c>
      <c r="J22" s="17"/>
      <c r="L22" s="5">
        <f>'[4]Pipeline Data'!M19</f>
        <v>3.8709677419354861E-2</v>
      </c>
      <c r="O22" s="22">
        <f>'[4]Pipeline Data'!Y19</f>
        <v>6.3096774193548394E-2</v>
      </c>
      <c r="Q22" s="17"/>
      <c r="R22" s="5">
        <f>'[4]Pipeline Data'!V19</f>
        <v>2.654516129032258E-2</v>
      </c>
      <c r="U22" s="5">
        <v>9.35E-2</v>
      </c>
      <c r="W22" s="22">
        <f>'[4]Pipeline Data'!G19</f>
        <v>2.5000000000000001E-3</v>
      </c>
      <c r="X22" s="17"/>
      <c r="Y22" s="22">
        <f>'[4]Pipeline Data'!J19</f>
        <v>3.7609677419354837E-2</v>
      </c>
      <c r="Z22" s="17"/>
    </row>
    <row r="23" spans="1:26" x14ac:dyDescent="0.2">
      <c r="A23" t="s">
        <v>36</v>
      </c>
      <c r="D23" t="s">
        <v>37</v>
      </c>
      <c r="F23" s="22">
        <f>'[4]Pipeline Data'!P20</f>
        <v>1.2200000000000001E-2</v>
      </c>
      <c r="I23" s="5">
        <f>'[4]Pipeline Data'!S20</f>
        <v>1.952258064516129E-2</v>
      </c>
      <c r="J23" s="17"/>
      <c r="L23" s="5">
        <f>'[4]Pipeline Data'!M20</f>
        <v>1.0000000000000004E-2</v>
      </c>
      <c r="O23" s="22">
        <f>'[4]Pipeline Data'!Y20</f>
        <v>1.0741935483870972E-2</v>
      </c>
      <c r="Q23" s="17"/>
      <c r="R23" s="5">
        <f>'[4]Pipeline Data'!V20</f>
        <v>1.6225806451612905E-3</v>
      </c>
      <c r="U23" s="5">
        <v>2.47E-2</v>
      </c>
      <c r="W23" s="22">
        <f>'[4]Pipeline Data'!G20</f>
        <v>4.0000000000000002E-4</v>
      </c>
      <c r="X23" s="17"/>
      <c r="Y23" s="22">
        <f>'[4]Pipeline Data'!J20</f>
        <v>8.0806451612903223E-3</v>
      </c>
      <c r="Z23" s="17"/>
    </row>
    <row r="24" spans="1:26" x14ac:dyDescent="0.2">
      <c r="A24" t="s">
        <v>38</v>
      </c>
      <c r="D24" t="s">
        <v>37</v>
      </c>
      <c r="F24" s="22">
        <f>'[4]Pipeline Data'!P21</f>
        <v>1.1809677419354837E-2</v>
      </c>
      <c r="I24" s="5">
        <f>'[4]Pipeline Data'!S21</f>
        <v>6.1903225806451611E-3</v>
      </c>
      <c r="J24" s="17"/>
      <c r="L24" s="5">
        <f>'[4]Pipeline Data'!M21</f>
        <v>0</v>
      </c>
      <c r="O24" s="22">
        <f>'[4]Pipeline Data'!Y21</f>
        <v>1.0935483870967747E-2</v>
      </c>
      <c r="Q24" s="17"/>
      <c r="R24" s="5">
        <f>'[4]Pipeline Data'!V21</f>
        <v>1.6580645161290324E-3</v>
      </c>
      <c r="U24" s="5">
        <v>2.0400000000000001E-2</v>
      </c>
      <c r="W24" s="22">
        <f>'[4]Pipeline Data'!G21</f>
        <v>0</v>
      </c>
      <c r="X24" s="17"/>
      <c r="Y24" s="22">
        <f>'[4]Pipeline Data'!J21</f>
        <v>6.1129032258064511E-3</v>
      </c>
      <c r="Z24" s="17"/>
    </row>
    <row r="25" spans="1:26" x14ac:dyDescent="0.2">
      <c r="A25" t="s">
        <v>39</v>
      </c>
      <c r="D25" t="s">
        <v>40</v>
      </c>
      <c r="F25" s="22">
        <f>'[4]Pipeline Data'!P22</f>
        <v>9.3967741935483875E-3</v>
      </c>
      <c r="I25" s="5">
        <f>'[4]Pipeline Data'!S22</f>
        <v>2.3183870967741934E-2</v>
      </c>
      <c r="J25" s="17"/>
      <c r="L25" s="5">
        <f>'[4]Pipeline Data'!M22</f>
        <v>0</v>
      </c>
      <c r="O25" s="22">
        <f>'[4]Pipeline Data'!Y22</f>
        <v>1.3419354838709681E-2</v>
      </c>
      <c r="Q25" s="17"/>
      <c r="R25" s="5">
        <f>'[4]Pipeline Data'!V22</f>
        <v>2.1290322580645157E-4</v>
      </c>
      <c r="U25" s="5">
        <v>3.0349999999999999E-2</v>
      </c>
      <c r="W25" s="22">
        <f>'[4]Pipeline Data'!G22</f>
        <v>2.0000000000000001E-4</v>
      </c>
      <c r="X25" s="17"/>
      <c r="Y25" s="22">
        <f>'[4]Pipeline Data'!J22</f>
        <v>1.1538709677419353E-2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'[4]Pipeline Data'!P23</f>
        <v>0</v>
      </c>
      <c r="I26" s="5">
        <f>'[4]Pipeline Data'!S23</f>
        <v>0</v>
      </c>
      <c r="J26" s="17"/>
      <c r="L26" s="5">
        <f>'[4]Pipeline Data'!M23</f>
        <v>0</v>
      </c>
      <c r="O26" s="22">
        <f>'[4]Pipeline Data'!Y23</f>
        <v>0</v>
      </c>
      <c r="Q26" s="17"/>
      <c r="R26" s="5">
        <f>'[4]Pipeline Data'!V23</f>
        <v>0</v>
      </c>
      <c r="U26" s="5">
        <v>0</v>
      </c>
      <c r="W26" s="22">
        <f>'[4]Pipeline Data'!G23</f>
        <v>1.6799999999999999E-2</v>
      </c>
      <c r="X26" s="17"/>
      <c r="Y26" s="22">
        <f>'[4]Pipeline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'[4]Pipeline Data'!P24</f>
        <v>0</v>
      </c>
      <c r="I27" s="5">
        <f>'[4]Pipeline Data'!S24</f>
        <v>0</v>
      </c>
      <c r="J27" s="17"/>
      <c r="L27" s="5">
        <f>'[4]Pipeline Data'!M24</f>
        <v>0</v>
      </c>
      <c r="O27" s="22">
        <f>'[4]Pipeline Data'!Y24</f>
        <v>0</v>
      </c>
      <c r="Q27" s="17"/>
      <c r="R27" s="5">
        <f>'[4]Pipeline Data'!V24</f>
        <v>0</v>
      </c>
      <c r="U27" s="5">
        <v>0</v>
      </c>
      <c r="W27" s="22">
        <f>'[4]Pipeline Data'!G24</f>
        <v>0</v>
      </c>
      <c r="X27" s="17"/>
      <c r="Y27" s="22">
        <f>'[4]Pipeline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'[4]Pipeline Data'!P25</f>
        <v>0</v>
      </c>
      <c r="I28" s="5">
        <f>'[4]Pipeline Data'!S25</f>
        <v>0</v>
      </c>
      <c r="J28" s="17"/>
      <c r="L28" s="5">
        <f>'[4]Pipeline Data'!M25</f>
        <v>0</v>
      </c>
      <c r="O28" s="22">
        <f>'[4]Pipeline Data'!Y25</f>
        <v>0</v>
      </c>
      <c r="Q28" s="17"/>
      <c r="R28" s="5">
        <f>'[4]Pipeline Data'!V25</f>
        <v>0</v>
      </c>
      <c r="U28" s="5">
        <v>0</v>
      </c>
      <c r="W28" s="22">
        <f>'[4]Pipeline Data'!G25</f>
        <v>0</v>
      </c>
      <c r="X28" s="17"/>
      <c r="Y28" s="22">
        <f>'[4]Pipeline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'[4]Pipeline Data'!P26</f>
        <v>0</v>
      </c>
      <c r="I29" s="6">
        <f>'[4]Pipeline Data'!S26</f>
        <v>0</v>
      </c>
      <c r="J29" s="17"/>
      <c r="L29" s="6">
        <f>'[4]Pipeline Data'!M26</f>
        <v>0</v>
      </c>
      <c r="O29" s="24">
        <f>'[4]Pipeline Data'!Y26</f>
        <v>0</v>
      </c>
      <c r="Q29" s="17"/>
      <c r="R29" s="6">
        <f>'[4]Pipeline Data'!V26</f>
        <v>0</v>
      </c>
      <c r="U29" s="6">
        <v>0</v>
      </c>
      <c r="W29" s="24">
        <f>'[4]Pipeline Data'!G26</f>
        <v>0</v>
      </c>
      <c r="X29" s="17"/>
      <c r="Y29" s="24">
        <f>'[4]Pipeline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99.999999999999986</v>
      </c>
      <c r="G31" s="26" t="s">
        <v>24</v>
      </c>
      <c r="H31" s="26"/>
      <c r="I31" s="27">
        <f>SUM(I16:I29)</f>
        <v>99.99999354838711</v>
      </c>
      <c r="J31" s="28" t="s">
        <v>24</v>
      </c>
      <c r="K31" s="26"/>
      <c r="L31" s="27">
        <f>SUM(L16:L29)</f>
        <v>100.00032258064515</v>
      </c>
      <c r="M31" s="26" t="s">
        <v>24</v>
      </c>
      <c r="N31" s="26"/>
      <c r="O31" s="25">
        <f>SUM(O16:O29)</f>
        <v>99.999903225806463</v>
      </c>
      <c r="P31" s="26" t="s">
        <v>24</v>
      </c>
      <c r="Q31" s="28"/>
      <c r="R31" s="27">
        <f>SUM(R16:R29)</f>
        <v>99.995032903225805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</v>
      </c>
      <c r="X31" s="28" t="s">
        <v>24</v>
      </c>
      <c r="Y31" s="25">
        <f>SUM(Y16:Y29)</f>
        <v>99.999954838709698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'[4]Pipeline Data'!P9</f>
        <v>1057.1903225806452</v>
      </c>
      <c r="G39" s="13"/>
      <c r="H39" s="13"/>
      <c r="I39" s="32">
        <f>'[4]Pipeline Data'!S9</f>
        <v>1043.8967741935483</v>
      </c>
      <c r="J39" s="15"/>
      <c r="K39" s="13"/>
      <c r="L39" s="32">
        <f>'[4]Pipeline Data'!M9</f>
        <v>1068.6451612903227</v>
      </c>
      <c r="M39" s="13"/>
      <c r="N39" s="13"/>
      <c r="O39" s="31">
        <f>'[4]Pipeline Data'!Y9</f>
        <v>1039.902</v>
      </c>
      <c r="P39" s="13"/>
      <c r="Q39" s="15"/>
      <c r="R39" s="32">
        <f>'[4]Pipeline Data'!V9</f>
        <v>1102.0612903225804</v>
      </c>
      <c r="S39" s="13"/>
      <c r="T39" s="13"/>
      <c r="U39" s="32">
        <v>1027.43</v>
      </c>
      <c r="V39" s="13"/>
      <c r="W39" s="31">
        <f>'[4]Pipeline Data'!G9</f>
        <v>1033.2840000000001</v>
      </c>
      <c r="X39" s="15"/>
      <c r="Y39" s="32">
        <f>'[4]Pipeline Data'!J9</f>
        <v>1047.1387096774195</v>
      </c>
      <c r="Z39" s="15"/>
    </row>
    <row r="40" spans="1:26" x14ac:dyDescent="0.2">
      <c r="C40" t="s">
        <v>54</v>
      </c>
      <c r="F40" s="33">
        <f>[4]HeatingValue!N26</f>
        <v>1054.68</v>
      </c>
      <c r="I40" s="7">
        <f>[4]HeatingValue!Q26</f>
        <v>1041.6500000000001</v>
      </c>
      <c r="J40" s="17"/>
      <c r="L40" s="7">
        <f>[4]HeatingValue!T26</f>
        <v>1065.82</v>
      </c>
      <c r="O40" s="33">
        <f>[4]HeatingValue!Z26</f>
        <v>1037.05</v>
      </c>
      <c r="Q40" s="17"/>
      <c r="R40" s="33">
        <f>[4]HeatingValue!W26</f>
        <v>1100.6600000000001</v>
      </c>
      <c r="U40" s="45">
        <v>1024.7</v>
      </c>
      <c r="W40" s="33">
        <f>[4]HeatingValue!K26</f>
        <v>1030.8699999999999</v>
      </c>
      <c r="X40" s="17"/>
      <c r="Y40" s="33">
        <f>[4]HeatingValue!E26</f>
        <v>1044.97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'[4]Pipeline Data'!P11</f>
        <v>0.6105516129032259</v>
      </c>
      <c r="G44" s="9"/>
      <c r="H44" s="9"/>
      <c r="I44" s="9">
        <f>'[4]Pipeline Data'!S11</f>
        <v>0.59052258064516128</v>
      </c>
      <c r="J44" s="35"/>
      <c r="K44" s="9"/>
      <c r="L44" s="9">
        <f>'[4]Pipeline Data'!M11</f>
        <v>0.59451612903225792</v>
      </c>
      <c r="M44" s="9"/>
      <c r="N44" s="9"/>
      <c r="O44" s="34">
        <f>'[4]Pipeline Data'!Y11</f>
        <v>0.60261290322580641</v>
      </c>
      <c r="P44" s="9"/>
      <c r="Q44" s="35"/>
      <c r="R44" s="9">
        <f>'[4]Pipeline Data'!V11</f>
        <v>0.64831612903225788</v>
      </c>
      <c r="S44" s="9"/>
      <c r="T44" s="9"/>
      <c r="U44" s="9">
        <v>0.95437700000000003</v>
      </c>
      <c r="V44" s="9"/>
      <c r="W44" s="34">
        <f>'[4]Pipeline Data'!G11</f>
        <v>0.58709999999999996</v>
      </c>
      <c r="X44" s="17"/>
      <c r="Y44" s="9">
        <f>'[4]Pipeline Data'!J11</f>
        <v>0.59683225806451612</v>
      </c>
      <c r="Z44" s="17"/>
    </row>
    <row r="45" spans="1:26" ht="13.5" thickBot="1" x14ac:dyDescent="0.25">
      <c r="C45" t="s">
        <v>57</v>
      </c>
      <c r="F45" s="36">
        <f>[4]SpecGravity!I25</f>
        <v>0.60899900000000007</v>
      </c>
      <c r="G45" s="26"/>
      <c r="H45" s="26"/>
      <c r="I45" s="37">
        <f>[4]SpecGravity!L25</f>
        <v>0.58908699999999992</v>
      </c>
      <c r="J45" s="28"/>
      <c r="K45" s="26"/>
      <c r="L45" s="37">
        <f>[4]SpecGravity!O25</f>
        <v>0.59316800000000003</v>
      </c>
      <c r="M45" s="26"/>
      <c r="N45" s="26"/>
      <c r="O45" s="36">
        <f>[4]SpecGravity!U25</f>
        <v>0.60083400000000009</v>
      </c>
      <c r="P45" s="26"/>
      <c r="Q45" s="28"/>
      <c r="R45" s="37">
        <f>[4]SpecGravity!R25</f>
        <v>0.64748400000000006</v>
      </c>
      <c r="S45" s="26"/>
      <c r="T45" s="26"/>
      <c r="U45" s="37">
        <v>0.591866</v>
      </c>
      <c r="V45" s="26"/>
      <c r="W45" s="36">
        <f>[4]SpecGravity!G25</f>
        <v>0.58574999999999988</v>
      </c>
      <c r="X45" s="28"/>
      <c r="Y45" s="37">
        <f>[4]SpecGravity!E25</f>
        <v>0.59552699999999992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9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43952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('[5]Pipeline Data'!F7)-1</f>
        <v>43951</v>
      </c>
      <c r="G12" s="60"/>
      <c r="I12" s="60">
        <f>('[5]Pipeline Data'!F7)-1</f>
        <v>43951</v>
      </c>
      <c r="J12" s="61"/>
      <c r="K12" s="69">
        <f>('[5]Pipeline Data'!F7)-1</f>
        <v>43951</v>
      </c>
      <c r="L12" s="67"/>
      <c r="M12" s="67"/>
      <c r="N12" s="68"/>
      <c r="O12" s="69">
        <f>('[5]Pipeline Data'!F7)-1</f>
        <v>43951</v>
      </c>
      <c r="P12" s="67"/>
      <c r="Q12" s="68"/>
      <c r="R12" s="69">
        <f>('[5]Pipeline Data'!F7)-1</f>
        <v>43951</v>
      </c>
      <c r="S12" s="67"/>
      <c r="T12" s="68"/>
      <c r="U12" s="44" t="s">
        <v>0</v>
      </c>
      <c r="V12" s="44" t="s">
        <v>0</v>
      </c>
      <c r="W12" s="67">
        <f>K12</f>
        <v>43951</v>
      </c>
      <c r="X12" s="68"/>
      <c r="Y12" s="69">
        <f>('[5]Pipeline Data'!F7)-1</f>
        <v>43951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'[5]Pipeline Data'!P13</f>
        <v>1.2420866666666661</v>
      </c>
      <c r="G16" s="4" t="s">
        <v>24</v>
      </c>
      <c r="I16" s="5">
        <f>'[5]Pipeline Data'!S13</f>
        <v>0.31181000000000009</v>
      </c>
      <c r="J16" s="23" t="s">
        <v>24</v>
      </c>
      <c r="L16" s="5">
        <f>'[5]Pipeline Data'!M13</f>
        <v>0.16466666666666666</v>
      </c>
      <c r="M16" s="4" t="s">
        <v>24</v>
      </c>
      <c r="O16" s="22">
        <f>'[5]Pipeline Data'!Y13</f>
        <v>2.0791666666666666</v>
      </c>
      <c r="P16" s="4" t="s">
        <v>24</v>
      </c>
      <c r="Q16" s="17"/>
      <c r="R16" s="5">
        <f>'[5]Pipeline Data'!V13</f>
        <v>2.1524433333333333</v>
      </c>
      <c r="S16" s="4" t="s">
        <v>24</v>
      </c>
      <c r="U16" s="5">
        <v>1.4158599999999999</v>
      </c>
      <c r="V16" s="4" t="s">
        <v>24</v>
      </c>
      <c r="W16" s="22">
        <f>'[5]Pipeline Data'!G13</f>
        <v>1.127</v>
      </c>
      <c r="X16" s="23" t="s">
        <v>24</v>
      </c>
      <c r="Y16" s="22">
        <f>'[5]Pipeline Data'!J13</f>
        <v>1.0235433333333335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'[5]Pipeline Data'!P14</f>
        <v>1.0129466666666664</v>
      </c>
      <c r="I17" s="5">
        <f>'[5]Pipeline Data'!S14</f>
        <v>0.94611999999999985</v>
      </c>
      <c r="J17" s="17"/>
      <c r="L17" s="5">
        <f>'[5]Pipeline Data'!M14</f>
        <v>0.29833333333333339</v>
      </c>
      <c r="O17" s="22">
        <f>'[5]Pipeline Data'!Y14</f>
        <v>0.67873333333333363</v>
      </c>
      <c r="Q17" s="17"/>
      <c r="R17" s="5">
        <f>'[5]Pipeline Data'!V14</f>
        <v>0.90999333333333354</v>
      </c>
      <c r="U17" s="5">
        <v>0.95437700000000003</v>
      </c>
      <c r="W17" s="22">
        <f>'[5]Pipeline Data'!G14</f>
        <v>0.46239999999999998</v>
      </c>
      <c r="X17" s="17"/>
      <c r="Y17" s="22">
        <f>'[5]Pipeline Data'!J14</f>
        <v>0.78187333333333331</v>
      </c>
      <c r="Z17" s="17"/>
    </row>
    <row r="18" spans="1:26" x14ac:dyDescent="0.2">
      <c r="A18" t="s">
        <v>27</v>
      </c>
      <c r="D18" t="s">
        <v>28</v>
      </c>
      <c r="F18" s="22">
        <f>'[5]Pipeline Data'!P15</f>
        <v>88.211340000000007</v>
      </c>
      <c r="I18" s="5">
        <f>'[5]Pipeline Data'!S15</f>
        <v>93.037269999999992</v>
      </c>
      <c r="J18" s="17"/>
      <c r="L18" s="5">
        <f>'[5]Pipeline Data'!M15</f>
        <v>93.069333333333333</v>
      </c>
      <c r="O18" s="22">
        <f>'[5]Pipeline Data'!Y15</f>
        <v>89.608099999999993</v>
      </c>
      <c r="Q18" s="17"/>
      <c r="R18" s="5">
        <f>'[5]Pipeline Data'!V15</f>
        <v>81.643659999999997</v>
      </c>
      <c r="U18" s="5">
        <v>93.925799999999995</v>
      </c>
      <c r="W18" s="22">
        <f>'[5]Pipeline Data'!G15</f>
        <v>91.892600000000002</v>
      </c>
      <c r="X18" s="17"/>
      <c r="Y18" s="22">
        <f>'[5]Pipeline Data'!J15</f>
        <v>92.04798666666666</v>
      </c>
      <c r="Z18" s="17"/>
    </row>
    <row r="19" spans="1:26" x14ac:dyDescent="0.2">
      <c r="A19" t="s">
        <v>29</v>
      </c>
      <c r="D19" t="s">
        <v>30</v>
      </c>
      <c r="F19" s="22">
        <f>'[5]Pipeline Data'!P16</f>
        <v>8.6616933333333339</v>
      </c>
      <c r="I19" s="5">
        <f>'[5]Pipeline Data'!S16</f>
        <v>5.388656666666666</v>
      </c>
      <c r="J19" s="17"/>
      <c r="L19" s="5">
        <f>'[5]Pipeline Data'!M16</f>
        <v>6.0533333333333328</v>
      </c>
      <c r="O19" s="22">
        <f>'[5]Pipeline Data'!Y16</f>
        <v>6.9555666666666678</v>
      </c>
      <c r="Q19" s="17"/>
      <c r="R19" s="5">
        <f>'[5]Pipeline Data'!V16</f>
        <v>14.394069999999996</v>
      </c>
      <c r="U19" s="5">
        <v>2.9041999999999999</v>
      </c>
      <c r="W19" s="22">
        <f>'[5]Pipeline Data'!G16</f>
        <v>6.2469999999999999</v>
      </c>
      <c r="X19" s="17"/>
      <c r="Y19" s="22">
        <f>'[5]Pipeline Data'!J16</f>
        <v>5.4135633333333324</v>
      </c>
      <c r="Z19" s="17"/>
    </row>
    <row r="20" spans="1:26" x14ac:dyDescent="0.2">
      <c r="A20" t="s">
        <v>31</v>
      </c>
      <c r="D20" t="s">
        <v>32</v>
      </c>
      <c r="F20" s="22">
        <f>'[5]Pipeline Data'!P17</f>
        <v>0.6968133333333334</v>
      </c>
      <c r="I20" s="5">
        <f>'[5]Pipeline Data'!S17</f>
        <v>0.23653000000000005</v>
      </c>
      <c r="J20" s="17"/>
      <c r="L20" s="5">
        <f>'[5]Pipeline Data'!M17</f>
        <v>0.33566666666666667</v>
      </c>
      <c r="O20" s="22">
        <f>'[5]Pipeline Data'!Y17</f>
        <v>0.57076666666666676</v>
      </c>
      <c r="Q20" s="17"/>
      <c r="R20" s="5">
        <f>'[5]Pipeline Data'!V17</f>
        <v>0.85858000000000012</v>
      </c>
      <c r="U20" s="5">
        <v>0.56200000000000006</v>
      </c>
      <c r="W20" s="22">
        <f>'[5]Pipeline Data'!G17</f>
        <v>0.2394</v>
      </c>
      <c r="X20" s="17"/>
      <c r="Y20" s="22">
        <f>'[5]Pipeline Data'!J17</f>
        <v>0.60382333333333327</v>
      </c>
      <c r="Z20" s="17"/>
    </row>
    <row r="21" spans="1:26" x14ac:dyDescent="0.2">
      <c r="A21" t="s">
        <v>33</v>
      </c>
      <c r="D21" t="s">
        <v>34</v>
      </c>
      <c r="F21" s="22">
        <f>'[5]Pipeline Data'!P18</f>
        <v>4.1513333333333333E-2</v>
      </c>
      <c r="I21" s="5">
        <f>'[5]Pipeline Data'!S18</f>
        <v>2.9760000000000005E-2</v>
      </c>
      <c r="J21" s="17"/>
      <c r="L21" s="5">
        <f>'[5]Pipeline Data'!M18</f>
        <v>3.6000000000000018E-2</v>
      </c>
      <c r="O21" s="22">
        <f>'[5]Pipeline Data'!Y18</f>
        <v>2.6900000000000014E-2</v>
      </c>
      <c r="Q21" s="17"/>
      <c r="R21" s="5">
        <f>'[5]Pipeline Data'!V18</f>
        <v>1.4106666666666665E-2</v>
      </c>
      <c r="U21" s="5">
        <v>6.8000000000000005E-2</v>
      </c>
      <c r="W21" s="22">
        <f>'[5]Pipeline Data'!G18</f>
        <v>6.1000000000000004E-3</v>
      </c>
      <c r="X21" s="17"/>
      <c r="Y21" s="22">
        <f>'[5]Pipeline Data'!J18</f>
        <v>3.4749999999999996E-2</v>
      </c>
      <c r="Z21" s="17"/>
    </row>
    <row r="22" spans="1:26" x14ac:dyDescent="0.2">
      <c r="A22" t="s">
        <v>35</v>
      </c>
      <c r="D22" t="s">
        <v>34</v>
      </c>
      <c r="F22" s="22">
        <f>'[5]Pipeline Data'!P19</f>
        <v>9.0950000000000017E-2</v>
      </c>
      <c r="I22" s="5">
        <f>'[5]Pipeline Data'!S19</f>
        <v>2.3366666666666668E-2</v>
      </c>
      <c r="J22" s="17"/>
      <c r="L22" s="5">
        <f>'[5]Pipeline Data'!M19</f>
        <v>3.0666666666666686E-2</v>
      </c>
      <c r="O22" s="22">
        <f>'[5]Pipeline Data'!Y19</f>
        <v>5.563333333333334E-2</v>
      </c>
      <c r="Q22" s="17"/>
      <c r="R22" s="5">
        <f>'[5]Pipeline Data'!V19</f>
        <v>2.3043333333333339E-2</v>
      </c>
      <c r="U22" s="5">
        <v>9.35E-2</v>
      </c>
      <c r="W22" s="22">
        <f>'[5]Pipeline Data'!G19</f>
        <v>8.0999999999999996E-3</v>
      </c>
      <c r="X22" s="17"/>
      <c r="Y22" s="22">
        <f>'[5]Pipeline Data'!J19</f>
        <v>5.5303333333333343E-2</v>
      </c>
      <c r="Z22" s="17"/>
    </row>
    <row r="23" spans="1:26" x14ac:dyDescent="0.2">
      <c r="A23" t="s">
        <v>36</v>
      </c>
      <c r="D23" t="s">
        <v>37</v>
      </c>
      <c r="F23" s="22">
        <f>'[5]Pipeline Data'!P20</f>
        <v>1.5846666666666669E-2</v>
      </c>
      <c r="I23" s="5">
        <f>'[5]Pipeline Data'!S20</f>
        <v>1.1083333333333332E-2</v>
      </c>
      <c r="J23" s="17"/>
      <c r="L23" s="5">
        <f>'[5]Pipeline Data'!M20</f>
        <v>1.0000000000000004E-2</v>
      </c>
      <c r="O23" s="22">
        <f>'[5]Pipeline Data'!Y20</f>
        <v>8.6333333333333349E-3</v>
      </c>
      <c r="Q23" s="17"/>
      <c r="R23" s="5">
        <f>'[5]Pipeline Data'!V20</f>
        <v>1.1800000000000001E-3</v>
      </c>
      <c r="U23" s="5">
        <v>2.47E-2</v>
      </c>
      <c r="W23" s="22">
        <f>'[5]Pipeline Data'!G20</f>
        <v>2.9999999999999997E-4</v>
      </c>
      <c r="X23" s="17"/>
      <c r="Y23" s="22">
        <f>'[5]Pipeline Data'!J20</f>
        <v>1.1243333333333334E-2</v>
      </c>
      <c r="Z23" s="17"/>
    </row>
    <row r="24" spans="1:26" x14ac:dyDescent="0.2">
      <c r="A24" t="s">
        <v>38</v>
      </c>
      <c r="D24" t="s">
        <v>37</v>
      </c>
      <c r="F24" s="22">
        <f>'[5]Pipeline Data'!P21</f>
        <v>1.6106666666666668E-2</v>
      </c>
      <c r="I24" s="5">
        <f>'[5]Pipeline Data'!S21</f>
        <v>2.6233333333333334E-3</v>
      </c>
      <c r="J24" s="17"/>
      <c r="L24" s="5">
        <f>'[5]Pipeline Data'!M21</f>
        <v>6.6666666666666664E-4</v>
      </c>
      <c r="O24" s="22">
        <f>'[5]Pipeline Data'!Y21</f>
        <v>8.7000000000000029E-3</v>
      </c>
      <c r="Q24" s="17"/>
      <c r="R24" s="5">
        <f>'[5]Pipeline Data'!V21</f>
        <v>9.9000000000000021E-4</v>
      </c>
      <c r="U24" s="5">
        <v>2.0400000000000001E-2</v>
      </c>
      <c r="W24" s="22">
        <f>'[5]Pipeline Data'!G21</f>
        <v>2.0000000000000001E-4</v>
      </c>
      <c r="X24" s="17"/>
      <c r="Y24" s="22">
        <f>'[5]Pipeline Data'!J21</f>
        <v>9.2800000000000001E-3</v>
      </c>
      <c r="Z24" s="17"/>
    </row>
    <row r="25" spans="1:26" x14ac:dyDescent="0.2">
      <c r="A25" t="s">
        <v>39</v>
      </c>
      <c r="D25" t="s">
        <v>40</v>
      </c>
      <c r="F25" s="22">
        <f>'[5]Pipeline Data'!P22</f>
        <v>1.0723333333333331E-2</v>
      </c>
      <c r="I25" s="5">
        <f>'[5]Pipeline Data'!S22</f>
        <v>1.2766666666666669E-2</v>
      </c>
      <c r="J25" s="17"/>
      <c r="L25" s="5">
        <f>'[5]Pipeline Data'!M22</f>
        <v>0</v>
      </c>
      <c r="O25" s="22">
        <f>'[5]Pipeline Data'!Y22</f>
        <v>7.5333333333333363E-3</v>
      </c>
      <c r="Q25" s="17"/>
      <c r="R25" s="5">
        <f>'[5]Pipeline Data'!V22</f>
        <v>8.0000000000000007E-5</v>
      </c>
      <c r="U25" s="5">
        <v>3.0349999999999999E-2</v>
      </c>
      <c r="W25" s="22">
        <f>'[5]Pipeline Data'!G22</f>
        <v>1E-4</v>
      </c>
      <c r="X25" s="17"/>
      <c r="Y25" s="22">
        <f>'[5]Pipeline Data'!J22</f>
        <v>1.8766666666666671E-2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'[5]Pipeline Data'!P23</f>
        <v>0</v>
      </c>
      <c r="I26" s="5">
        <f>'[5]Pipeline Data'!S23</f>
        <v>0</v>
      </c>
      <c r="J26" s="17"/>
      <c r="L26" s="5">
        <f>'[5]Pipeline Data'!M23</f>
        <v>0</v>
      </c>
      <c r="O26" s="22">
        <f>'[5]Pipeline Data'!Y23</f>
        <v>0</v>
      </c>
      <c r="Q26" s="17"/>
      <c r="R26" s="5">
        <f>'[5]Pipeline Data'!V23</f>
        <v>0</v>
      </c>
      <c r="U26" s="5">
        <v>0</v>
      </c>
      <c r="W26" s="22">
        <f>'[5]Pipeline Data'!G23</f>
        <v>1.6799999999999999E-2</v>
      </c>
      <c r="X26" s="17"/>
      <c r="Y26" s="22">
        <f>'[5]Pipeline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'[5]Pipeline Data'!P24</f>
        <v>0</v>
      </c>
      <c r="I27" s="5">
        <f>'[5]Pipeline Data'!S24</f>
        <v>0</v>
      </c>
      <c r="J27" s="17"/>
      <c r="L27" s="5">
        <f>'[5]Pipeline Data'!M24</f>
        <v>0</v>
      </c>
      <c r="O27" s="22">
        <f>'[5]Pipeline Data'!Y24</f>
        <v>0</v>
      </c>
      <c r="Q27" s="17"/>
      <c r="R27" s="5">
        <f>'[5]Pipeline Data'!V24</f>
        <v>0</v>
      </c>
      <c r="U27" s="5">
        <v>0</v>
      </c>
      <c r="W27" s="22">
        <f>'[5]Pipeline Data'!G24</f>
        <v>0</v>
      </c>
      <c r="X27" s="17"/>
      <c r="Y27" s="22">
        <f>'[5]Pipeline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'[5]Pipeline Data'!P25</f>
        <v>0</v>
      </c>
      <c r="I28" s="5">
        <f>'[5]Pipeline Data'!S25</f>
        <v>0</v>
      </c>
      <c r="J28" s="17"/>
      <c r="L28" s="5">
        <f>'[5]Pipeline Data'!M25</f>
        <v>0</v>
      </c>
      <c r="O28" s="22">
        <f>'[5]Pipeline Data'!Y25</f>
        <v>0</v>
      </c>
      <c r="Q28" s="17"/>
      <c r="R28" s="5">
        <f>'[5]Pipeline Data'!V25</f>
        <v>0</v>
      </c>
      <c r="U28" s="5">
        <v>0</v>
      </c>
      <c r="W28" s="22">
        <f>'[5]Pipeline Data'!G25</f>
        <v>0</v>
      </c>
      <c r="X28" s="17"/>
      <c r="Y28" s="22">
        <f>'[5]Pipeline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'[5]Pipeline Data'!P26</f>
        <v>0</v>
      </c>
      <c r="I29" s="6">
        <f>'[5]Pipeline Data'!S26</f>
        <v>0</v>
      </c>
      <c r="J29" s="17"/>
      <c r="L29" s="6">
        <f>'[5]Pipeline Data'!M26</f>
        <v>0</v>
      </c>
      <c r="O29" s="24">
        <f>'[5]Pipeline Data'!Y26</f>
        <v>0</v>
      </c>
      <c r="Q29" s="17"/>
      <c r="R29" s="6">
        <f>'[5]Pipeline Data'!V26</f>
        <v>0</v>
      </c>
      <c r="U29" s="6">
        <v>0</v>
      </c>
      <c r="W29" s="24">
        <f>'[5]Pipeline Data'!G26</f>
        <v>0</v>
      </c>
      <c r="X29" s="17"/>
      <c r="Y29" s="24">
        <f>'[5]Pipeline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100.00002000000001</v>
      </c>
      <c r="G31" s="26" t="s">
        <v>24</v>
      </c>
      <c r="H31" s="26"/>
      <c r="I31" s="27">
        <f>SUM(I16:I29)</f>
        <v>99.999986666666643</v>
      </c>
      <c r="J31" s="28" t="s">
        <v>24</v>
      </c>
      <c r="K31" s="26"/>
      <c r="L31" s="27">
        <f>SUM(L16:L29)</f>
        <v>99.998666666666651</v>
      </c>
      <c r="M31" s="26" t="s">
        <v>24</v>
      </c>
      <c r="N31" s="26"/>
      <c r="O31" s="25">
        <f>SUM(O16:O29)</f>
        <v>99.999733333333339</v>
      </c>
      <c r="P31" s="26" t="s">
        <v>24</v>
      </c>
      <c r="Q31" s="28"/>
      <c r="R31" s="27">
        <f>SUM(R16:R29)</f>
        <v>99.998146666666671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100.00000000000001</v>
      </c>
      <c r="X31" s="28" t="s">
        <v>24</v>
      </c>
      <c r="Y31" s="25">
        <f>SUM(Y16:Y29)</f>
        <v>100.00013333333334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'[5]Pipeline Data'!P9</f>
        <v>1072.9733333333334</v>
      </c>
      <c r="G39" s="13"/>
      <c r="H39" s="13"/>
      <c r="I39" s="32">
        <f>'[5]Pipeline Data'!S9</f>
        <v>1048.686666666667</v>
      </c>
      <c r="J39" s="15"/>
      <c r="K39" s="13"/>
      <c r="L39" s="32">
        <f>'[5]Pipeline Data'!M9</f>
        <v>1063.2266666666669</v>
      </c>
      <c r="M39" s="13"/>
      <c r="N39" s="13"/>
      <c r="O39" s="31">
        <f>'[5]Pipeline Data'!Y9</f>
        <v>1051.0929666666666</v>
      </c>
      <c r="P39" s="13"/>
      <c r="Q39" s="15"/>
      <c r="R39" s="32">
        <f>'[5]Pipeline Data'!V9</f>
        <v>1106.18</v>
      </c>
      <c r="S39" s="13"/>
      <c r="T39" s="13"/>
      <c r="U39" s="32">
        <v>1027.43</v>
      </c>
      <c r="V39" s="13"/>
      <c r="W39" s="31">
        <f>'[5]Pipeline Data'!G9</f>
        <v>1050.047</v>
      </c>
      <c r="X39" s="15"/>
      <c r="Y39" s="32">
        <f>'[5]Pipeline Data'!J9</f>
        <v>1050.1866666666667</v>
      </c>
      <c r="Z39" s="15"/>
    </row>
    <row r="40" spans="1:26" x14ac:dyDescent="0.2">
      <c r="C40" t="s">
        <v>54</v>
      </c>
      <c r="F40" s="33">
        <f>[5]HeatingValue!N26</f>
        <v>1070.54</v>
      </c>
      <c r="I40" s="7">
        <f>[5]HeatingValue!Q26</f>
        <v>1046.02</v>
      </c>
      <c r="J40" s="17"/>
      <c r="L40" s="7">
        <f>[5]HeatingValue!T26</f>
        <v>1060.73</v>
      </c>
      <c r="O40" s="33">
        <f>[5]HeatingValue!Z26</f>
        <v>1049.18</v>
      </c>
      <c r="Q40" s="17"/>
      <c r="R40" s="33">
        <f>[5]HeatingValue!W26</f>
        <v>1104.3399999999999</v>
      </c>
      <c r="U40" s="45">
        <v>1024.7</v>
      </c>
      <c r="W40" s="33">
        <f>[5]HeatingValue!K26</f>
        <v>1047.77</v>
      </c>
      <c r="X40" s="17"/>
      <c r="Y40" s="33">
        <f>[5]HeatingValue!E26</f>
        <v>1047.6199999999999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'[5]Pipeline Data'!P11</f>
        <v>0.62160333333333317</v>
      </c>
      <c r="G44" s="9"/>
      <c r="H44" s="9"/>
      <c r="I44" s="9">
        <f>'[5]Pipeline Data'!S11</f>
        <v>0.59520666666666666</v>
      </c>
      <c r="J44" s="35"/>
      <c r="K44" s="9"/>
      <c r="L44" s="9">
        <f>'[5]Pipeline Data'!M11</f>
        <v>0.59</v>
      </c>
      <c r="M44" s="9"/>
      <c r="N44" s="9"/>
      <c r="O44" s="34">
        <f>'[5]Pipeline Data'!Y11</f>
        <v>0.61113333333333331</v>
      </c>
      <c r="P44" s="9"/>
      <c r="Q44" s="35"/>
      <c r="R44" s="9">
        <f>'[5]Pipeline Data'!V11</f>
        <v>0.65062000000000009</v>
      </c>
      <c r="S44" s="9"/>
      <c r="T44" s="9"/>
      <c r="U44" s="9">
        <v>0.95437700000000003</v>
      </c>
      <c r="V44" s="9"/>
      <c r="W44" s="34">
        <f>'[5]Pipeline Data'!G11</f>
        <v>0.5968</v>
      </c>
      <c r="X44" s="17"/>
      <c r="Y44" s="9">
        <f>'[5]Pipeline Data'!J11</f>
        <v>0.60110666666666668</v>
      </c>
      <c r="Z44" s="17"/>
    </row>
    <row r="45" spans="1:26" ht="13.5" thickBot="1" x14ac:dyDescent="0.25">
      <c r="C45" t="s">
        <v>57</v>
      </c>
      <c r="F45" s="36">
        <f>[5]SpecGravity!I25</f>
        <v>0.62007599999999996</v>
      </c>
      <c r="G45" s="26"/>
      <c r="H45" s="26"/>
      <c r="I45" s="37">
        <f>[5]SpecGravity!L25</f>
        <v>0.59362800000000004</v>
      </c>
      <c r="J45" s="28"/>
      <c r="K45" s="26"/>
      <c r="L45" s="37">
        <f>[5]SpecGravity!O25</f>
        <v>0.590947</v>
      </c>
      <c r="M45" s="26"/>
      <c r="N45" s="26"/>
      <c r="O45" s="36">
        <f>[5]SpecGravity!U25</f>
        <v>0.610016</v>
      </c>
      <c r="P45" s="26"/>
      <c r="Q45" s="28"/>
      <c r="R45" s="37">
        <f>[5]SpecGravity!R25</f>
        <v>0.64957999999999994</v>
      </c>
      <c r="S45" s="26"/>
      <c r="T45" s="26"/>
      <c r="U45" s="37">
        <v>0.591866</v>
      </c>
      <c r="V45" s="26"/>
      <c r="W45" s="36">
        <f>[5]SpecGravity!G25</f>
        <v>0.59555199999999997</v>
      </c>
      <c r="X45" s="28"/>
      <c r="Y45" s="37">
        <f>[5]SpecGravity!E25</f>
        <v>0.59946500000000003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9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43983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('[6]Pipeline Data'!F7)-1</f>
        <v>43982</v>
      </c>
      <c r="G12" s="60"/>
      <c r="I12" s="60">
        <f>('[6]Pipeline Data'!F7)-1</f>
        <v>43982</v>
      </c>
      <c r="J12" s="61"/>
      <c r="K12" s="69">
        <f>('[6]Pipeline Data'!F7)-1</f>
        <v>43982</v>
      </c>
      <c r="L12" s="67"/>
      <c r="M12" s="67"/>
      <c r="N12" s="68"/>
      <c r="O12" s="69">
        <f>('[6]Pipeline Data'!F7)-1</f>
        <v>43982</v>
      </c>
      <c r="P12" s="67"/>
      <c r="Q12" s="68"/>
      <c r="R12" s="69">
        <f>('[6]Pipeline Data'!F7)-1</f>
        <v>43982</v>
      </c>
      <c r="S12" s="67"/>
      <c r="T12" s="68"/>
      <c r="U12" s="44" t="s">
        <v>0</v>
      </c>
      <c r="V12" s="44" t="s">
        <v>0</v>
      </c>
      <c r="W12" s="67">
        <f>K12</f>
        <v>43982</v>
      </c>
      <c r="X12" s="68"/>
      <c r="Y12" s="69">
        <f>('[6]Pipeline Data'!F7)-1</f>
        <v>43982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'[6]Pipeline Data'!P13</f>
        <v>1.1565935483870968</v>
      </c>
      <c r="G16" s="4" t="s">
        <v>24</v>
      </c>
      <c r="I16" s="5">
        <f>'[6]Pipeline Data'!S13</f>
        <v>0.23439354838709681</v>
      </c>
      <c r="J16" s="23" t="s">
        <v>24</v>
      </c>
      <c r="L16" s="5">
        <f>'[6]Pipeline Data'!M13</f>
        <v>0.18419354838709678</v>
      </c>
      <c r="M16" s="4" t="s">
        <v>24</v>
      </c>
      <c r="O16" s="22">
        <f>'[6]Pipeline Data'!Y13</f>
        <v>1.9911935483870966</v>
      </c>
      <c r="P16" s="4" t="s">
        <v>24</v>
      </c>
      <c r="Q16" s="17"/>
      <c r="R16" s="5">
        <f>'[6]Pipeline Data'!V13</f>
        <v>1.8096645161290321</v>
      </c>
      <c r="S16" s="4" t="s">
        <v>24</v>
      </c>
      <c r="U16" s="5">
        <v>1.4158599999999999</v>
      </c>
      <c r="V16" s="4" t="s">
        <v>24</v>
      </c>
      <c r="W16" s="22">
        <f>'[6]Pipeline Data'!G13</f>
        <v>0.90059999999999996</v>
      </c>
      <c r="X16" s="23" t="s">
        <v>24</v>
      </c>
      <c r="Y16" s="22">
        <f>'[6]Pipeline Data'!J13</f>
        <v>1.0808645161290322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'[6]Pipeline Data'!P14</f>
        <v>1.0551838709677421</v>
      </c>
      <c r="I17" s="5">
        <f>'[6]Pipeline Data'!S14</f>
        <v>0.53207741935483877</v>
      </c>
      <c r="J17" s="17"/>
      <c r="L17" s="5">
        <f>'[6]Pipeline Data'!M14</f>
        <v>0.2029032258064517</v>
      </c>
      <c r="O17" s="22">
        <f>'[6]Pipeline Data'!Y14</f>
        <v>0.79203225806451594</v>
      </c>
      <c r="Q17" s="17"/>
      <c r="R17" s="5">
        <f>'[6]Pipeline Data'!V14</f>
        <v>0.88380000000000025</v>
      </c>
      <c r="U17" s="5">
        <v>0.95437700000000003</v>
      </c>
      <c r="W17" s="22">
        <f>'[6]Pipeline Data'!G14</f>
        <v>0.45129999999999998</v>
      </c>
      <c r="X17" s="17"/>
      <c r="Y17" s="22">
        <f>'[6]Pipeline Data'!J14</f>
        <v>0.71291290322580647</v>
      </c>
      <c r="Z17" s="17"/>
    </row>
    <row r="18" spans="1:26" x14ac:dyDescent="0.2">
      <c r="A18" t="s">
        <v>27</v>
      </c>
      <c r="D18" t="s">
        <v>28</v>
      </c>
      <c r="F18" s="22">
        <f>'[6]Pipeline Data'!P15</f>
        <v>89.061890322580624</v>
      </c>
      <c r="I18" s="5">
        <f>'[6]Pipeline Data'!S15</f>
        <v>94.51680322580647</v>
      </c>
      <c r="J18" s="17"/>
      <c r="L18" s="5">
        <f>'[6]Pipeline Data'!M15</f>
        <v>93.327741935483857</v>
      </c>
      <c r="O18" s="22">
        <f>'[6]Pipeline Data'!Y15</f>
        <v>88.506290322580654</v>
      </c>
      <c r="Q18" s="17"/>
      <c r="R18" s="5">
        <f>'[6]Pipeline Data'!V15</f>
        <v>84.757670000000005</v>
      </c>
      <c r="U18" s="5">
        <v>93.925799999999995</v>
      </c>
      <c r="W18" s="22">
        <f>'[6]Pipeline Data'!G15</f>
        <v>94.182699999999997</v>
      </c>
      <c r="X18" s="17"/>
      <c r="Y18" s="22">
        <f>'[6]Pipeline Data'!J15</f>
        <v>93.087796774193535</v>
      </c>
      <c r="Z18" s="17"/>
    </row>
    <row r="19" spans="1:26" x14ac:dyDescent="0.2">
      <c r="A19" t="s">
        <v>29</v>
      </c>
      <c r="D19" t="s">
        <v>30</v>
      </c>
      <c r="F19" s="22">
        <f>'[6]Pipeline Data'!P16</f>
        <v>8.034570967741935</v>
      </c>
      <c r="I19" s="5">
        <f>'[6]Pipeline Data'!S16</f>
        <v>4.4506580645161291</v>
      </c>
      <c r="J19" s="17"/>
      <c r="L19" s="5">
        <f>'[6]Pipeline Data'!M16</f>
        <v>5.8593548387096765</v>
      </c>
      <c r="O19" s="22">
        <f>'[6]Pipeline Data'!Y16</f>
        <v>8.0830645161290331</v>
      </c>
      <c r="Q19" s="17"/>
      <c r="R19" s="5">
        <f>'[6]Pipeline Data'!V16</f>
        <v>11.847077419354836</v>
      </c>
      <c r="U19" s="5">
        <v>2.9041999999999999</v>
      </c>
      <c r="W19" s="22">
        <f>'[6]Pipeline Data'!G16</f>
        <v>4.3613999999999997</v>
      </c>
      <c r="X19" s="17"/>
      <c r="Y19" s="22">
        <f>'[6]Pipeline Data'!J16</f>
        <v>4.5601645161290323</v>
      </c>
      <c r="Z19" s="17"/>
    </row>
    <row r="20" spans="1:26" x14ac:dyDescent="0.2">
      <c r="A20" t="s">
        <v>31</v>
      </c>
      <c r="D20" t="s">
        <v>32</v>
      </c>
      <c r="F20" s="22">
        <f>'[6]Pipeline Data'!P17</f>
        <v>0.59595806451612898</v>
      </c>
      <c r="I20" s="5">
        <f>'[6]Pipeline Data'!S17</f>
        <v>0.21405806451612902</v>
      </c>
      <c r="J20" s="17"/>
      <c r="L20" s="5">
        <f>'[6]Pipeline Data'!M17</f>
        <v>0.34193548387096778</v>
      </c>
      <c r="O20" s="22">
        <f>'[6]Pipeline Data'!Y17</f>
        <v>0.55109677419354841</v>
      </c>
      <c r="Q20" s="17"/>
      <c r="R20" s="5">
        <f>'[6]Pipeline Data'!V17</f>
        <v>0.65900322580645143</v>
      </c>
      <c r="U20" s="5">
        <v>0.56200000000000006</v>
      </c>
      <c r="W20" s="22">
        <f>'[6]Pipeline Data'!G17</f>
        <v>7.4099999999999999E-2</v>
      </c>
      <c r="X20" s="17"/>
      <c r="Y20" s="22">
        <f>'[6]Pipeline Data'!J17</f>
        <v>0.41935483870967738</v>
      </c>
      <c r="Z20" s="17"/>
    </row>
    <row r="21" spans="1:26" x14ac:dyDescent="0.2">
      <c r="A21" t="s">
        <v>33</v>
      </c>
      <c r="D21" t="s">
        <v>34</v>
      </c>
      <c r="F21" s="22">
        <f>'[6]Pipeline Data'!P18</f>
        <v>2.6254838709677417E-2</v>
      </c>
      <c r="I21" s="5">
        <f>'[6]Pipeline Data'!S18</f>
        <v>2.1570967741935489E-2</v>
      </c>
      <c r="J21" s="17"/>
      <c r="L21" s="5">
        <f>'[6]Pipeline Data'!M18</f>
        <v>3.5483870967741943E-2</v>
      </c>
      <c r="O21" s="22">
        <f>'[6]Pipeline Data'!Y18</f>
        <v>2.0741935483870974E-2</v>
      </c>
      <c r="Q21" s="17"/>
      <c r="R21" s="5">
        <f>'[6]Pipeline Data'!V18</f>
        <v>1.4696774193548387E-2</v>
      </c>
      <c r="U21" s="5">
        <v>6.8000000000000005E-2</v>
      </c>
      <c r="W21" s="22">
        <f>'[6]Pipeline Data'!G18</f>
        <v>1.4E-3</v>
      </c>
      <c r="X21" s="17"/>
      <c r="Y21" s="22">
        <f>'[6]Pipeline Data'!J18</f>
        <v>2.4638709677419355E-2</v>
      </c>
      <c r="Z21" s="17"/>
    </row>
    <row r="22" spans="1:26" x14ac:dyDescent="0.2">
      <c r="A22" t="s">
        <v>35</v>
      </c>
      <c r="D22" t="s">
        <v>34</v>
      </c>
      <c r="F22" s="22">
        <f>'[6]Pipeline Data'!P19</f>
        <v>5.0416129032258068E-2</v>
      </c>
      <c r="I22" s="5">
        <f>'[6]Pipeline Data'!S19</f>
        <v>2.1596774193548388E-2</v>
      </c>
      <c r="J22" s="17"/>
      <c r="L22" s="5">
        <f>'[6]Pipeline Data'!M19</f>
        <v>3.9032258064516143E-2</v>
      </c>
      <c r="O22" s="22">
        <f>'[6]Pipeline Data'!Y19</f>
        <v>4.0354838709677425E-2</v>
      </c>
      <c r="Q22" s="17"/>
      <c r="R22" s="5">
        <f>'[6]Pipeline Data'!V19</f>
        <v>2.2248387096774194E-2</v>
      </c>
      <c r="U22" s="5">
        <v>9.35E-2</v>
      </c>
      <c r="W22" s="22">
        <f>'[6]Pipeline Data'!G19</f>
        <v>1.17E-2</v>
      </c>
      <c r="X22" s="17"/>
      <c r="Y22" s="22">
        <f>'[6]Pipeline Data'!J19</f>
        <v>8.2129032258064505E-2</v>
      </c>
      <c r="Z22" s="17"/>
    </row>
    <row r="23" spans="1:26" x14ac:dyDescent="0.2">
      <c r="A23" t="s">
        <v>36</v>
      </c>
      <c r="D23" t="s">
        <v>37</v>
      </c>
      <c r="F23" s="22">
        <f>'[6]Pipeline Data'!P20</f>
        <v>7.3612903225806449E-3</v>
      </c>
      <c r="I23" s="5">
        <f>'[6]Pipeline Data'!S20</f>
        <v>3.8483870967741937E-3</v>
      </c>
      <c r="J23" s="17"/>
      <c r="L23" s="5">
        <f>'[6]Pipeline Data'!M20</f>
        <v>1.0000000000000004E-2</v>
      </c>
      <c r="O23" s="22">
        <f>'[6]Pipeline Data'!Y20</f>
        <v>5.451612903225809E-3</v>
      </c>
      <c r="Q23" s="17"/>
      <c r="R23" s="5">
        <f>'[6]Pipeline Data'!V20</f>
        <v>1.512903225806452E-3</v>
      </c>
      <c r="U23" s="5">
        <v>2.47E-2</v>
      </c>
      <c r="W23" s="22">
        <f>'[6]Pipeline Data'!G20</f>
        <v>0</v>
      </c>
      <c r="X23" s="17"/>
      <c r="Y23" s="22">
        <f>'[6]Pipeline Data'!J20</f>
        <v>8.7709677419354828E-3</v>
      </c>
      <c r="Z23" s="17"/>
    </row>
    <row r="24" spans="1:26" x14ac:dyDescent="0.2">
      <c r="A24" t="s">
        <v>38</v>
      </c>
      <c r="D24" t="s">
        <v>37</v>
      </c>
      <c r="F24" s="22">
        <f>'[6]Pipeline Data'!P21</f>
        <v>7.0709677419354853E-3</v>
      </c>
      <c r="I24" s="5">
        <f>'[6]Pipeline Data'!S21</f>
        <v>1.819354838709677E-3</v>
      </c>
      <c r="J24" s="17"/>
      <c r="L24" s="5">
        <f>'[6]Pipeline Data'!M21</f>
        <v>3.5483870967741933E-3</v>
      </c>
      <c r="O24" s="22">
        <f>'[6]Pipeline Data'!Y21</f>
        <v>5.4516129032258073E-3</v>
      </c>
      <c r="Q24" s="17"/>
      <c r="R24" s="5">
        <f>'[6]Pipeline Data'!V21</f>
        <v>1.1193548387096774E-3</v>
      </c>
      <c r="U24" s="5">
        <v>2.0400000000000001E-2</v>
      </c>
      <c r="W24" s="22">
        <f>'[6]Pipeline Data'!G21</f>
        <v>0</v>
      </c>
      <c r="X24" s="17"/>
      <c r="Y24" s="22">
        <f>'[6]Pipeline Data'!J21</f>
        <v>7.2741935483870979E-3</v>
      </c>
      <c r="Z24" s="17"/>
    </row>
    <row r="25" spans="1:26" x14ac:dyDescent="0.2">
      <c r="A25" t="s">
        <v>39</v>
      </c>
      <c r="D25" t="s">
        <v>40</v>
      </c>
      <c r="F25" s="22">
        <f>'[6]Pipeline Data'!P22</f>
        <v>4.7064516129032277E-3</v>
      </c>
      <c r="I25" s="5">
        <f>'[6]Pipeline Data'!S22</f>
        <v>3.1516129032258069E-3</v>
      </c>
      <c r="J25" s="17"/>
      <c r="L25" s="5">
        <f>'[6]Pipeline Data'!M22</f>
        <v>0</v>
      </c>
      <c r="O25" s="22">
        <f>'[6]Pipeline Data'!Y22</f>
        <v>4.1290322580645172E-3</v>
      </c>
      <c r="Q25" s="17"/>
      <c r="R25" s="5">
        <f>'[6]Pipeline Data'!V22</f>
        <v>2.7096774193548386E-4</v>
      </c>
      <c r="U25" s="5">
        <v>3.0349999999999999E-2</v>
      </c>
      <c r="W25" s="22">
        <f>'[6]Pipeline Data'!G22</f>
        <v>0</v>
      </c>
      <c r="X25" s="17"/>
      <c r="Y25" s="22">
        <f>'[6]Pipeline Data'!J22</f>
        <v>1.6229032258064519E-2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'[6]Pipeline Data'!P23</f>
        <v>0</v>
      </c>
      <c r="I26" s="5">
        <f>'[6]Pipeline Data'!S23</f>
        <v>0</v>
      </c>
      <c r="J26" s="17"/>
      <c r="L26" s="5">
        <f>'[6]Pipeline Data'!M23</f>
        <v>0</v>
      </c>
      <c r="O26" s="22">
        <f>'[6]Pipeline Data'!Y23</f>
        <v>0</v>
      </c>
      <c r="Q26" s="17"/>
      <c r="R26" s="5">
        <f>'[6]Pipeline Data'!V23</f>
        <v>0</v>
      </c>
      <c r="U26" s="5">
        <v>0</v>
      </c>
      <c r="W26" s="22">
        <f>'[6]Pipeline Data'!G23</f>
        <v>1.6799999999999999E-2</v>
      </c>
      <c r="X26" s="17"/>
      <c r="Y26" s="22">
        <f>'[6]Pipeline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'[6]Pipeline Data'!P24</f>
        <v>0</v>
      </c>
      <c r="I27" s="5">
        <f>'[6]Pipeline Data'!S24</f>
        <v>0</v>
      </c>
      <c r="J27" s="17"/>
      <c r="L27" s="5">
        <f>'[6]Pipeline Data'!M24</f>
        <v>0</v>
      </c>
      <c r="O27" s="22">
        <f>'[6]Pipeline Data'!Y24</f>
        <v>0</v>
      </c>
      <c r="Q27" s="17"/>
      <c r="R27" s="5">
        <f>'[6]Pipeline Data'!V24</f>
        <v>0</v>
      </c>
      <c r="U27" s="5">
        <v>0</v>
      </c>
      <c r="W27" s="22">
        <f>'[6]Pipeline Data'!G24</f>
        <v>0</v>
      </c>
      <c r="X27" s="17"/>
      <c r="Y27" s="22">
        <f>'[6]Pipeline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'[6]Pipeline Data'!P25</f>
        <v>0</v>
      </c>
      <c r="I28" s="5">
        <f>'[6]Pipeline Data'!S25</f>
        <v>0</v>
      </c>
      <c r="J28" s="17"/>
      <c r="L28" s="5">
        <f>'[6]Pipeline Data'!M25</f>
        <v>0</v>
      </c>
      <c r="O28" s="22">
        <f>'[6]Pipeline Data'!Y25</f>
        <v>0</v>
      </c>
      <c r="Q28" s="17"/>
      <c r="R28" s="5">
        <f>'[6]Pipeline Data'!V25</f>
        <v>0</v>
      </c>
      <c r="U28" s="5">
        <v>0</v>
      </c>
      <c r="W28" s="22">
        <f>'[6]Pipeline Data'!G25</f>
        <v>0</v>
      </c>
      <c r="X28" s="17"/>
      <c r="Y28" s="22">
        <f>'[6]Pipeline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'[6]Pipeline Data'!P26</f>
        <v>0</v>
      </c>
      <c r="I29" s="6">
        <f>'[6]Pipeline Data'!S26</f>
        <v>0</v>
      </c>
      <c r="J29" s="17"/>
      <c r="L29" s="6">
        <f>'[6]Pipeline Data'!M26</f>
        <v>0</v>
      </c>
      <c r="O29" s="24">
        <f>'[6]Pipeline Data'!Y26</f>
        <v>0</v>
      </c>
      <c r="Q29" s="17"/>
      <c r="R29" s="6">
        <f>'[6]Pipeline Data'!V26</f>
        <v>0</v>
      </c>
      <c r="U29" s="6">
        <v>0</v>
      </c>
      <c r="W29" s="24">
        <f>'[6]Pipeline Data'!G26</f>
        <v>0</v>
      </c>
      <c r="X29" s="17"/>
      <c r="Y29" s="24">
        <f>'[6]Pipeline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100.00000645161288</v>
      </c>
      <c r="G31" s="26" t="s">
        <v>24</v>
      </c>
      <c r="H31" s="26"/>
      <c r="I31" s="27">
        <f>SUM(I16:I29)</f>
        <v>99.999977419354877</v>
      </c>
      <c r="J31" s="28" t="s">
        <v>24</v>
      </c>
      <c r="K31" s="26"/>
      <c r="L31" s="27">
        <f>SUM(L16:L29)</f>
        <v>100.00419354838708</v>
      </c>
      <c r="M31" s="26" t="s">
        <v>24</v>
      </c>
      <c r="N31" s="26"/>
      <c r="O31" s="25">
        <f>SUM(O16:O29)</f>
        <v>99.999806451612912</v>
      </c>
      <c r="P31" s="26" t="s">
        <v>24</v>
      </c>
      <c r="Q31" s="28"/>
      <c r="R31" s="27">
        <f>SUM(R16:R29)</f>
        <v>99.997063548387104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100.00000000000001</v>
      </c>
      <c r="X31" s="28" t="s">
        <v>24</v>
      </c>
      <c r="Y31" s="25">
        <f>SUM(Y16:Y29)</f>
        <v>100.00013548387096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'[6]Pipeline Data'!P9</f>
        <v>1065.0064516129034</v>
      </c>
      <c r="G39" s="13"/>
      <c r="H39" s="13"/>
      <c r="I39" s="32">
        <f>'[6]Pipeline Data'!S9</f>
        <v>1045.241935483871</v>
      </c>
      <c r="J39" s="15"/>
      <c r="K39" s="13"/>
      <c r="L39" s="32">
        <f>'[6]Pipeline Data'!M9</f>
        <v>1062.8177419354838</v>
      </c>
      <c r="M39" s="13"/>
      <c r="N39" s="13"/>
      <c r="O39" s="31">
        <f>'[6]Pipeline Data'!Y9</f>
        <v>1058.3807419354839</v>
      </c>
      <c r="P39" s="13"/>
      <c r="Q39" s="15"/>
      <c r="R39" s="32">
        <f>'[6]Pipeline Data'!V9</f>
        <v>1086.983870967742</v>
      </c>
      <c r="S39" s="13"/>
      <c r="T39" s="13"/>
      <c r="U39" s="32">
        <v>1027.43</v>
      </c>
      <c r="V39" s="13"/>
      <c r="W39" s="31">
        <f>'[6]Pipeline Data'!G9</f>
        <v>1035.4269999999999</v>
      </c>
      <c r="X39" s="15"/>
      <c r="Y39" s="32">
        <f>'[6]Pipeline Data'!J9</f>
        <v>1041.0774193548384</v>
      </c>
      <c r="Z39" s="15"/>
    </row>
    <row r="40" spans="1:26" x14ac:dyDescent="0.2">
      <c r="C40" t="s">
        <v>54</v>
      </c>
      <c r="F40" s="33">
        <f>[6]HeatingValue!N26</f>
        <v>1062.54</v>
      </c>
      <c r="I40" s="7">
        <f>[6]HeatingValue!Q26</f>
        <v>1042.3699999999999</v>
      </c>
      <c r="J40" s="17"/>
      <c r="L40" s="7">
        <f>[6]HeatingValue!T26</f>
        <v>1060.32</v>
      </c>
      <c r="O40" s="33">
        <f>[6]HeatingValue!Z26</f>
        <v>1055.94</v>
      </c>
      <c r="Q40" s="17"/>
      <c r="R40" s="33">
        <f>[6]HeatingValue!W26</f>
        <v>1085.83</v>
      </c>
      <c r="U40" s="45">
        <v>1024.7</v>
      </c>
      <c r="W40" s="33">
        <f>[6]HeatingValue!K26</f>
        <v>1032.82</v>
      </c>
      <c r="X40" s="17"/>
      <c r="Y40" s="33">
        <f>[6]HeatingValue!E26</f>
        <v>1038.8599999999999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'[6]Pipeline Data'!P11</f>
        <v>0.61629999999999996</v>
      </c>
      <c r="G44" s="9"/>
      <c r="H44" s="9"/>
      <c r="I44" s="9">
        <f>'[6]Pipeline Data'!S11</f>
        <v>0.58550000000000002</v>
      </c>
      <c r="J44" s="35"/>
      <c r="K44" s="9"/>
      <c r="L44" s="9">
        <f>'[6]Pipeline Data'!M11</f>
        <v>0.59</v>
      </c>
      <c r="M44" s="9"/>
      <c r="N44" s="9"/>
      <c r="O44" s="34">
        <f>'[6]Pipeline Data'!Y11</f>
        <v>0.61680645161290315</v>
      </c>
      <c r="P44" s="9"/>
      <c r="Q44" s="35"/>
      <c r="R44" s="9">
        <f>'[6]Pipeline Data'!V11</f>
        <v>0.63432580645161296</v>
      </c>
      <c r="S44" s="9"/>
      <c r="T44" s="9"/>
      <c r="U44" s="9">
        <v>0.95437700000000003</v>
      </c>
      <c r="V44" s="9"/>
      <c r="W44" s="34">
        <f>'[6]Pipeline Data'!G11</f>
        <v>0.58489999999999998</v>
      </c>
      <c r="X44" s="17"/>
      <c r="Y44" s="9">
        <f>'[6]Pipeline Data'!J11</f>
        <v>0.59478709677419372</v>
      </c>
      <c r="Z44" s="17"/>
    </row>
    <row r="45" spans="1:26" ht="13.5" thickBot="1" x14ac:dyDescent="0.25">
      <c r="C45" t="s">
        <v>57</v>
      </c>
      <c r="F45" s="36">
        <f>[6]SpecGravity!I25</f>
        <v>0.61490999999999996</v>
      </c>
      <c r="G45" s="26"/>
      <c r="H45" s="26"/>
      <c r="I45" s="37">
        <f>[6]SpecGravity!L25</f>
        <v>0.58371300000000004</v>
      </c>
      <c r="J45" s="28"/>
      <c r="K45" s="26"/>
      <c r="L45" s="37">
        <f>[6]SpecGravity!O25</f>
        <v>0.58928899999999995</v>
      </c>
      <c r="M45" s="26"/>
      <c r="N45" s="26"/>
      <c r="O45" s="36">
        <f>[6]SpecGravity!U25</f>
        <v>0.61514500000000005</v>
      </c>
      <c r="P45" s="26"/>
      <c r="Q45" s="28"/>
      <c r="R45" s="37">
        <f>[6]SpecGravity!R25</f>
        <v>0.63370699999999991</v>
      </c>
      <c r="S45" s="26"/>
      <c r="T45" s="26"/>
      <c r="U45" s="37">
        <v>0.591866</v>
      </c>
      <c r="V45" s="26"/>
      <c r="W45" s="36">
        <f>[6]SpecGravity!G25</f>
        <v>0.58345400000000003</v>
      </c>
      <c r="X45" s="28"/>
      <c r="Y45" s="37">
        <f>[6]SpecGravity!E25</f>
        <v>0.59337899999999999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9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44013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('[7]Pipeline Data'!F7)-1</f>
        <v>44012</v>
      </c>
      <c r="G12" s="60"/>
      <c r="I12" s="60">
        <f>('[7]Pipeline Data'!F7)-1</f>
        <v>44012</v>
      </c>
      <c r="J12" s="61"/>
      <c r="K12" s="69">
        <f>('[7]Pipeline Data'!F7)-1</f>
        <v>44012</v>
      </c>
      <c r="L12" s="67"/>
      <c r="M12" s="67"/>
      <c r="N12" s="68"/>
      <c r="O12" s="69">
        <f>('[7]Pipeline Data'!F7)-1</f>
        <v>44012</v>
      </c>
      <c r="P12" s="67"/>
      <c r="Q12" s="68"/>
      <c r="R12" s="69">
        <f>('[7]Pipeline Data'!F7)-1</f>
        <v>44012</v>
      </c>
      <c r="S12" s="67"/>
      <c r="T12" s="68"/>
      <c r="U12" s="44" t="s">
        <v>0</v>
      </c>
      <c r="V12" s="44" t="s">
        <v>0</v>
      </c>
      <c r="W12" s="67">
        <f>K12</f>
        <v>44012</v>
      </c>
      <c r="X12" s="68"/>
      <c r="Y12" s="69">
        <f>('[7]Pipeline Data'!F7)-1</f>
        <v>44012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'[7]Pipeline Data'!P13</f>
        <v>1.2602866666666666</v>
      </c>
      <c r="G16" s="4" t="s">
        <v>24</v>
      </c>
      <c r="I16" s="5">
        <f>'[7]Pipeline Data'!S13</f>
        <v>0.26103333333333334</v>
      </c>
      <c r="J16" s="23" t="s">
        <v>24</v>
      </c>
      <c r="L16" s="5">
        <f>'[7]Pipeline Data'!M13</f>
        <v>0.22333333333333324</v>
      </c>
      <c r="M16" s="4" t="s">
        <v>24</v>
      </c>
      <c r="O16" s="22">
        <f>'[7]Pipeline Data'!Y13</f>
        <v>1.9591333333333334</v>
      </c>
      <c r="P16" s="4" t="s">
        <v>24</v>
      </c>
      <c r="Q16" s="17"/>
      <c r="R16" s="5">
        <f>'[7]Pipeline Data'!V13</f>
        <v>1.8196633333333334</v>
      </c>
      <c r="S16" s="4" t="s">
        <v>24</v>
      </c>
      <c r="U16" s="5">
        <v>1.4158599999999999</v>
      </c>
      <c r="V16" s="4" t="s">
        <v>24</v>
      </c>
      <c r="W16" s="22">
        <f>'[7]Pipeline Data'!G13</f>
        <v>1.1686000000000001</v>
      </c>
      <c r="X16" s="23" t="s">
        <v>24</v>
      </c>
      <c r="Y16" s="22">
        <f>'[7]Pipeline Data'!J13</f>
        <v>1.1169433333333336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'[7]Pipeline Data'!P14</f>
        <v>1.0217400000000001</v>
      </c>
      <c r="I17" s="5">
        <f>'[7]Pipeline Data'!S14</f>
        <v>0.7177</v>
      </c>
      <c r="J17" s="17"/>
      <c r="L17" s="5">
        <f>'[7]Pipeline Data'!M14</f>
        <v>0.19900000000000012</v>
      </c>
      <c r="O17" s="22">
        <f>'[7]Pipeline Data'!Y14</f>
        <v>0.80436666666666679</v>
      </c>
      <c r="Q17" s="17"/>
      <c r="R17" s="5">
        <f>'[7]Pipeline Data'!V14</f>
        <v>0.88946333333333338</v>
      </c>
      <c r="U17" s="5">
        <v>0.95437700000000003</v>
      </c>
      <c r="W17" s="22">
        <f>'[7]Pipeline Data'!G14</f>
        <v>0.4637</v>
      </c>
      <c r="X17" s="17"/>
      <c r="Y17" s="22">
        <f>'[7]Pipeline Data'!J14</f>
        <v>0.6423833333333332</v>
      </c>
      <c r="Z17" s="17"/>
    </row>
    <row r="18" spans="1:26" x14ac:dyDescent="0.2">
      <c r="A18" t="s">
        <v>27</v>
      </c>
      <c r="D18" t="s">
        <v>28</v>
      </c>
      <c r="F18" s="22">
        <f>'[7]Pipeline Data'!P15</f>
        <v>90.258993333333336</v>
      </c>
      <c r="I18" s="5">
        <f>'[7]Pipeline Data'!S15</f>
        <v>95.433176666666682</v>
      </c>
      <c r="J18" s="17"/>
      <c r="L18" s="5">
        <f>'[7]Pipeline Data'!M15</f>
        <v>93.246000000000009</v>
      </c>
      <c r="O18" s="22">
        <f>'[7]Pipeline Data'!Y15</f>
        <v>88.908033333333336</v>
      </c>
      <c r="Q18" s="17"/>
      <c r="R18" s="5">
        <f>'[7]Pipeline Data'!V15</f>
        <v>85.372450000000001</v>
      </c>
      <c r="U18" s="5">
        <v>93.925799999999995</v>
      </c>
      <c r="W18" s="22">
        <f>'[7]Pipeline Data'!G15</f>
        <v>92.291399999999996</v>
      </c>
      <c r="X18" s="17"/>
      <c r="Y18" s="22">
        <f>'[7]Pipeline Data'!J15</f>
        <v>93.266080000000002</v>
      </c>
      <c r="Z18" s="17"/>
    </row>
    <row r="19" spans="1:26" x14ac:dyDescent="0.2">
      <c r="A19" t="s">
        <v>29</v>
      </c>
      <c r="D19" t="s">
        <v>30</v>
      </c>
      <c r="F19" s="22">
        <f>'[7]Pipeline Data'!P16</f>
        <v>6.8090433333333342</v>
      </c>
      <c r="I19" s="5">
        <f>'[7]Pipeline Data'!S16</f>
        <v>3.3924233333333333</v>
      </c>
      <c r="J19" s="17"/>
      <c r="L19" s="5">
        <f>'[7]Pipeline Data'!M16</f>
        <v>5.9559999999999995</v>
      </c>
      <c r="O19" s="22">
        <f>'[7]Pipeline Data'!Y16</f>
        <v>7.6977666666666655</v>
      </c>
      <c r="Q19" s="17"/>
      <c r="R19" s="5">
        <f>'[7]Pipeline Data'!V16</f>
        <v>11.255846666666667</v>
      </c>
      <c r="U19" s="5">
        <v>2.9041999999999999</v>
      </c>
      <c r="W19" s="22">
        <f>'[7]Pipeline Data'!G16</f>
        <v>5.8893000000000004</v>
      </c>
      <c r="X19" s="17"/>
      <c r="Y19" s="22">
        <f>'[7]Pipeline Data'!J16</f>
        <v>4.5346566666666668</v>
      </c>
      <c r="Z19" s="17"/>
    </row>
    <row r="20" spans="1:26" x14ac:dyDescent="0.2">
      <c r="A20" t="s">
        <v>31</v>
      </c>
      <c r="D20" t="s">
        <v>32</v>
      </c>
      <c r="F20" s="22">
        <f>'[7]Pipeline Data'!P17</f>
        <v>0.54460666666666668</v>
      </c>
      <c r="I20" s="5">
        <f>'[7]Pipeline Data'!S17</f>
        <v>0.15985666666666665</v>
      </c>
      <c r="J20" s="17"/>
      <c r="L20" s="5">
        <f>'[7]Pipeline Data'!M17</f>
        <v>0.31033333333333324</v>
      </c>
      <c r="O20" s="22">
        <f>'[7]Pipeline Data'!Y17</f>
        <v>0.54966666666666675</v>
      </c>
      <c r="Q20" s="17"/>
      <c r="R20" s="5">
        <f>'[7]Pipeline Data'!V17</f>
        <v>0.6274966666666667</v>
      </c>
      <c r="U20" s="5">
        <v>0.56200000000000006</v>
      </c>
      <c r="W20" s="22">
        <f>'[7]Pipeline Data'!G17</f>
        <v>0.16109999999999999</v>
      </c>
      <c r="X20" s="17"/>
      <c r="Y20" s="22">
        <f>'[7]Pipeline Data'!J17</f>
        <v>0.35571999999999998</v>
      </c>
      <c r="Z20" s="17"/>
    </row>
    <row r="21" spans="1:26" x14ac:dyDescent="0.2">
      <c r="A21" t="s">
        <v>33</v>
      </c>
      <c r="D21" t="s">
        <v>34</v>
      </c>
      <c r="F21" s="22">
        <f>'[7]Pipeline Data'!P18</f>
        <v>2.6919999999999993E-2</v>
      </c>
      <c r="I21" s="5">
        <f>'[7]Pipeline Data'!S18</f>
        <v>1.4406666666666668E-2</v>
      </c>
      <c r="J21" s="17"/>
      <c r="L21" s="5">
        <f>'[7]Pipeline Data'!M18</f>
        <v>3.000000000000002E-2</v>
      </c>
      <c r="O21" s="22">
        <f>'[7]Pipeline Data'!Y18</f>
        <v>2.1633333333333341E-2</v>
      </c>
      <c r="Q21" s="17"/>
      <c r="R21" s="5">
        <f>'[7]Pipeline Data'!V18</f>
        <v>1.4193333333333332E-2</v>
      </c>
      <c r="U21" s="5">
        <v>6.8000000000000005E-2</v>
      </c>
      <c r="W21" s="22">
        <f>'[7]Pipeline Data'!G18</f>
        <v>3.7000000000000002E-3</v>
      </c>
      <c r="X21" s="17"/>
      <c r="Y21" s="22">
        <f>'[7]Pipeline Data'!J18</f>
        <v>2.1649999999999999E-2</v>
      </c>
      <c r="Z21" s="17"/>
    </row>
    <row r="22" spans="1:26" x14ac:dyDescent="0.2">
      <c r="A22" t="s">
        <v>35</v>
      </c>
      <c r="D22" t="s">
        <v>34</v>
      </c>
      <c r="F22" s="22">
        <f>'[7]Pipeline Data'!P19</f>
        <v>5.4253333333333327E-2</v>
      </c>
      <c r="I22" s="5">
        <f>'[7]Pipeline Data'!S19</f>
        <v>1.4786666666666668E-2</v>
      </c>
      <c r="J22" s="17"/>
      <c r="L22" s="5">
        <f>'[7]Pipeline Data'!M19</f>
        <v>2.8666666666666677E-2</v>
      </c>
      <c r="O22" s="22">
        <f>'[7]Pipeline Data'!Y19</f>
        <v>4.2600000000000006E-2</v>
      </c>
      <c r="Q22" s="17"/>
      <c r="R22" s="5">
        <f>'[7]Pipeline Data'!V19</f>
        <v>2.2853333333333333E-2</v>
      </c>
      <c r="U22" s="5">
        <v>9.35E-2</v>
      </c>
      <c r="W22" s="22">
        <f>'[7]Pipeline Data'!G19</f>
        <v>5.0000000000000001E-3</v>
      </c>
      <c r="X22" s="17"/>
      <c r="Y22" s="22">
        <f>'[7]Pipeline Data'!J19</f>
        <v>3.5989999999999994E-2</v>
      </c>
      <c r="Z22" s="17"/>
    </row>
    <row r="23" spans="1:26" x14ac:dyDescent="0.2">
      <c r="A23" t="s">
        <v>36</v>
      </c>
      <c r="D23" t="s">
        <v>37</v>
      </c>
      <c r="F23" s="22">
        <f>'[7]Pipeline Data'!P20</f>
        <v>8.703333333333332E-3</v>
      </c>
      <c r="I23" s="5">
        <f>'[7]Pipeline Data'!S20</f>
        <v>2.6733333333333331E-3</v>
      </c>
      <c r="J23" s="17"/>
      <c r="L23" s="5">
        <f>'[7]Pipeline Data'!M20</f>
        <v>3.9999999999999992E-3</v>
      </c>
      <c r="O23" s="22">
        <f>'[7]Pipeline Data'!Y20</f>
        <v>5.9000000000000016E-3</v>
      </c>
      <c r="Q23" s="17"/>
      <c r="R23" s="5">
        <f>'[7]Pipeline Data'!V20</f>
        <v>1.5100000000000001E-3</v>
      </c>
      <c r="U23" s="5">
        <v>2.47E-2</v>
      </c>
      <c r="W23" s="22">
        <f>'[7]Pipeline Data'!G20</f>
        <v>2.0000000000000001E-4</v>
      </c>
      <c r="X23" s="17"/>
      <c r="Y23" s="22">
        <f>'[7]Pipeline Data'!J20</f>
        <v>7.353333333333335E-3</v>
      </c>
      <c r="Z23" s="17"/>
    </row>
    <row r="24" spans="1:26" x14ac:dyDescent="0.2">
      <c r="A24" t="s">
        <v>38</v>
      </c>
      <c r="D24" t="s">
        <v>37</v>
      </c>
      <c r="F24" s="22">
        <f>'[7]Pipeline Data'!P21</f>
        <v>8.8399999999999972E-3</v>
      </c>
      <c r="I24" s="5">
        <f>'[7]Pipeline Data'!S21</f>
        <v>1.4600000000000001E-3</v>
      </c>
      <c r="J24" s="17"/>
      <c r="L24" s="5">
        <f>'[7]Pipeline Data'!M21</f>
        <v>2.6666666666666666E-3</v>
      </c>
      <c r="O24" s="22">
        <f>'[7]Pipeline Data'!Y21</f>
        <v>5.9333333333333347E-3</v>
      </c>
      <c r="Q24" s="17"/>
      <c r="R24" s="5">
        <f>'[7]Pipeline Data'!V21</f>
        <v>1.2066666666666664E-3</v>
      </c>
      <c r="U24" s="5">
        <v>2.0400000000000001E-2</v>
      </c>
      <c r="W24" s="22">
        <f>'[7]Pipeline Data'!G21</f>
        <v>1E-4</v>
      </c>
      <c r="X24" s="17"/>
      <c r="Y24" s="22">
        <f>'[7]Pipeline Data'!J21</f>
        <v>6.0366666666666667E-3</v>
      </c>
      <c r="Z24" s="17"/>
    </row>
    <row r="25" spans="1:26" x14ac:dyDescent="0.2">
      <c r="A25" t="s">
        <v>39</v>
      </c>
      <c r="D25" t="s">
        <v>40</v>
      </c>
      <c r="F25" s="22">
        <f>'[7]Pipeline Data'!P22</f>
        <v>6.6099999999999996E-3</v>
      </c>
      <c r="I25" s="5">
        <f>'[7]Pipeline Data'!S22</f>
        <v>2.4866666666666665E-3</v>
      </c>
      <c r="J25" s="17"/>
      <c r="L25" s="5">
        <f>'[7]Pipeline Data'!M22</f>
        <v>0</v>
      </c>
      <c r="O25" s="22">
        <f>'[7]Pipeline Data'!Y22</f>
        <v>5.1666666666666675E-3</v>
      </c>
      <c r="Q25" s="17"/>
      <c r="R25" s="5">
        <f>'[7]Pipeline Data'!V22</f>
        <v>1.9666666666666666E-4</v>
      </c>
      <c r="U25" s="5">
        <v>3.0349999999999999E-2</v>
      </c>
      <c r="W25" s="22">
        <f>'[7]Pipeline Data'!G22</f>
        <v>1E-4</v>
      </c>
      <c r="X25" s="17"/>
      <c r="Y25" s="22">
        <f>'[7]Pipeline Data'!J22</f>
        <v>1.3296666666666661E-2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'[7]Pipeline Data'!P23</f>
        <v>0</v>
      </c>
      <c r="I26" s="5">
        <f>'[7]Pipeline Data'!S23</f>
        <v>0</v>
      </c>
      <c r="J26" s="17"/>
      <c r="L26" s="5">
        <f>'[7]Pipeline Data'!M23</f>
        <v>0</v>
      </c>
      <c r="O26" s="22">
        <f>'[7]Pipeline Data'!Y23</f>
        <v>0</v>
      </c>
      <c r="Q26" s="17"/>
      <c r="R26" s="5">
        <f>'[7]Pipeline Data'!V23</f>
        <v>0</v>
      </c>
      <c r="U26" s="5">
        <v>0</v>
      </c>
      <c r="W26" s="22">
        <f>'[7]Pipeline Data'!G23</f>
        <v>1.6799999999999999E-2</v>
      </c>
      <c r="X26" s="17"/>
      <c r="Y26" s="22">
        <f>'[7]Pipeline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'[7]Pipeline Data'!P24</f>
        <v>0</v>
      </c>
      <c r="I27" s="5">
        <f>'[7]Pipeline Data'!S24</f>
        <v>0</v>
      </c>
      <c r="J27" s="17"/>
      <c r="L27" s="5">
        <f>'[7]Pipeline Data'!M24</f>
        <v>0</v>
      </c>
      <c r="O27" s="22">
        <f>'[7]Pipeline Data'!Y24</f>
        <v>0</v>
      </c>
      <c r="Q27" s="17"/>
      <c r="R27" s="5">
        <f>'[7]Pipeline Data'!V24</f>
        <v>0</v>
      </c>
      <c r="U27" s="5">
        <v>0</v>
      </c>
      <c r="W27" s="22">
        <f>'[7]Pipeline Data'!G24</f>
        <v>0</v>
      </c>
      <c r="X27" s="17"/>
      <c r="Y27" s="22">
        <f>'[7]Pipeline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'[7]Pipeline Data'!P25</f>
        <v>0</v>
      </c>
      <c r="I28" s="5">
        <f>'[7]Pipeline Data'!S25</f>
        <v>0</v>
      </c>
      <c r="J28" s="17"/>
      <c r="L28" s="5">
        <f>'[7]Pipeline Data'!M25</f>
        <v>0</v>
      </c>
      <c r="O28" s="22">
        <f>'[7]Pipeline Data'!Y25</f>
        <v>0</v>
      </c>
      <c r="Q28" s="17"/>
      <c r="R28" s="5">
        <f>'[7]Pipeline Data'!V25</f>
        <v>0</v>
      </c>
      <c r="U28" s="5">
        <v>0</v>
      </c>
      <c r="W28" s="22">
        <f>'[7]Pipeline Data'!G25</f>
        <v>0</v>
      </c>
      <c r="X28" s="17"/>
      <c r="Y28" s="22">
        <f>'[7]Pipeline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'[7]Pipeline Data'!P26</f>
        <v>0</v>
      </c>
      <c r="I29" s="6">
        <f>'[7]Pipeline Data'!S26</f>
        <v>0</v>
      </c>
      <c r="J29" s="17"/>
      <c r="L29" s="6">
        <f>'[7]Pipeline Data'!M26</f>
        <v>0</v>
      </c>
      <c r="O29" s="24">
        <f>'[7]Pipeline Data'!Y26</f>
        <v>0</v>
      </c>
      <c r="Q29" s="17"/>
      <c r="R29" s="6">
        <f>'[7]Pipeline Data'!V26</f>
        <v>0</v>
      </c>
      <c r="U29" s="6">
        <v>0</v>
      </c>
      <c r="W29" s="24">
        <f>'[7]Pipeline Data'!G26</f>
        <v>0</v>
      </c>
      <c r="X29" s="17"/>
      <c r="Y29" s="24">
        <f>'[7]Pipeline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99.999996666666675</v>
      </c>
      <c r="G31" s="26" t="s">
        <v>24</v>
      </c>
      <c r="H31" s="26"/>
      <c r="I31" s="27">
        <f>SUM(I16:I29)</f>
        <v>100.00000333333335</v>
      </c>
      <c r="J31" s="28" t="s">
        <v>24</v>
      </c>
      <c r="K31" s="26"/>
      <c r="L31" s="27">
        <f>SUM(L16:L29)</f>
        <v>100.00000000000001</v>
      </c>
      <c r="M31" s="26" t="s">
        <v>24</v>
      </c>
      <c r="N31" s="26"/>
      <c r="O31" s="25">
        <f>SUM(O16:O29)</f>
        <v>100.00019999999998</v>
      </c>
      <c r="P31" s="26" t="s">
        <v>24</v>
      </c>
      <c r="Q31" s="28"/>
      <c r="R31" s="27">
        <f>SUM(R16:R29)</f>
        <v>100.00488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100.00000000000001</v>
      </c>
      <c r="X31" s="28" t="s">
        <v>24</v>
      </c>
      <c r="Y31" s="25">
        <f>SUM(Y16:Y29)</f>
        <v>100.00010999999998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'[7]Pipeline Data'!P9</f>
        <v>1054.3517333333334</v>
      </c>
      <c r="G39" s="13"/>
      <c r="H39" s="13"/>
      <c r="I39" s="32">
        <f>'[7]Pipeline Data'!S9</f>
        <v>1033.7474999999999</v>
      </c>
      <c r="J39" s="15"/>
      <c r="K39" s="13"/>
      <c r="L39" s="32">
        <f>'[7]Pipeline Data'!M9</f>
        <v>1062.1673333333335</v>
      </c>
      <c r="M39" s="13"/>
      <c r="N39" s="13"/>
      <c r="O39" s="31">
        <f>'[7]Pipeline Data'!Y9</f>
        <v>1055.7379333333333</v>
      </c>
      <c r="P39" s="13"/>
      <c r="Q39" s="15"/>
      <c r="R39" s="32">
        <f>'[7]Pipeline Data'!V9</f>
        <v>1082.3399999999999</v>
      </c>
      <c r="S39" s="13"/>
      <c r="T39" s="13"/>
      <c r="U39" s="32">
        <v>1027.43</v>
      </c>
      <c r="V39" s="13"/>
      <c r="W39" s="31">
        <f>'[7]Pipeline Data'!G9</f>
        <v>1045.539</v>
      </c>
      <c r="X39" s="15"/>
      <c r="Y39" s="32">
        <f>'[7]Pipeline Data'!J9</f>
        <v>1038.9433333333336</v>
      </c>
      <c r="Z39" s="15"/>
    </row>
    <row r="40" spans="1:26" x14ac:dyDescent="0.2">
      <c r="C40" t="s">
        <v>54</v>
      </c>
      <c r="F40" s="33">
        <f>[7]HeatingValue!N26</f>
        <v>1052.01</v>
      </c>
      <c r="I40" s="7">
        <f>[7]HeatingValue!Q26</f>
        <v>1030.8699999999999</v>
      </c>
      <c r="J40" s="17"/>
      <c r="L40" s="7">
        <f>[7]HeatingValue!T26</f>
        <v>1059.47</v>
      </c>
      <c r="O40" s="33">
        <f>[7]HeatingValue!Z26</f>
        <v>1053.73</v>
      </c>
      <c r="Q40" s="17"/>
      <c r="R40" s="33">
        <f>[7]HeatingValue!W26</f>
        <v>1080.79</v>
      </c>
      <c r="U40" s="45">
        <v>1024.7</v>
      </c>
      <c r="W40" s="33">
        <f>[7]HeatingValue!K26</f>
        <v>1043.0899999999999</v>
      </c>
      <c r="X40" s="17"/>
      <c r="Y40" s="33">
        <f>[7]HeatingValue!E26</f>
        <v>1036.8499999999999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'[7]Pipeline Data'!P11</f>
        <v>0.61009666666666673</v>
      </c>
      <c r="G44" s="9"/>
      <c r="H44" s="9"/>
      <c r="I44" s="9">
        <f>'[7]Pipeline Data'!S11</f>
        <v>0.58146999999999993</v>
      </c>
      <c r="J44" s="35"/>
      <c r="K44" s="9"/>
      <c r="L44" s="9">
        <f>'[7]Pipeline Data'!M11</f>
        <v>0.59</v>
      </c>
      <c r="M44" s="9"/>
      <c r="N44" s="9"/>
      <c r="O44" s="34">
        <f>'[7]Pipeline Data'!Y11</f>
        <v>0.61473333333333335</v>
      </c>
      <c r="P44" s="9"/>
      <c r="Q44" s="35"/>
      <c r="R44" s="9">
        <f>'[7]Pipeline Data'!V11</f>
        <v>0.63162000000000007</v>
      </c>
      <c r="S44" s="9"/>
      <c r="T44" s="9"/>
      <c r="U44" s="9">
        <v>0.95437700000000003</v>
      </c>
      <c r="V44" s="9"/>
      <c r="W44" s="34">
        <f>'[7]Pipeline Data'!G11</f>
        <v>0.59440000000000004</v>
      </c>
      <c r="X44" s="17"/>
      <c r="Y44" s="9">
        <f>'[7]Pipeline Data'!J11</f>
        <v>0.59265999999999985</v>
      </c>
      <c r="Z44" s="17"/>
    </row>
    <row r="45" spans="1:26" ht="13.5" thickBot="1" x14ac:dyDescent="0.25">
      <c r="C45" t="s">
        <v>57</v>
      </c>
      <c r="F45" s="36">
        <f>[7]SpecGravity!I25</f>
        <v>0.60863699999999998</v>
      </c>
      <c r="G45" s="26"/>
      <c r="H45" s="26"/>
      <c r="I45" s="37">
        <f>[7]SpecGravity!L25</f>
        <v>0.57976399999999995</v>
      </c>
      <c r="J45" s="28"/>
      <c r="K45" s="26"/>
      <c r="L45" s="37">
        <f>[7]SpecGravity!O25</f>
        <v>0.58916499999999994</v>
      </c>
      <c r="M45" s="26"/>
      <c r="N45" s="26"/>
      <c r="O45" s="36">
        <f>[7]SpecGravity!U25</f>
        <v>0.61357499999999998</v>
      </c>
      <c r="P45" s="26"/>
      <c r="Q45" s="28"/>
      <c r="R45" s="37">
        <f>[7]SpecGravity!R25</f>
        <v>0.63075500000000007</v>
      </c>
      <c r="S45" s="26"/>
      <c r="T45" s="26"/>
      <c r="U45" s="37">
        <v>0.591866</v>
      </c>
      <c r="V45" s="26"/>
      <c r="W45" s="36">
        <f>[7]SpecGravity!G25</f>
        <v>0.59299999999999997</v>
      </c>
      <c r="X45" s="28"/>
      <c r="Y45" s="37">
        <f>[7]SpecGravity!E25</f>
        <v>0.59137499999999998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9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44044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('[8]Pipeline Data'!F7)-1</f>
        <v>44043</v>
      </c>
      <c r="G12" s="60"/>
      <c r="I12" s="60">
        <f>('[8]Pipeline Data'!F7)-1</f>
        <v>44043</v>
      </c>
      <c r="J12" s="61"/>
      <c r="K12" s="69">
        <f>('[8]Pipeline Data'!F7)-1</f>
        <v>44043</v>
      </c>
      <c r="L12" s="67"/>
      <c r="M12" s="67"/>
      <c r="N12" s="68"/>
      <c r="O12" s="69">
        <f>('[8]Pipeline Data'!F7)-1</f>
        <v>44043</v>
      </c>
      <c r="P12" s="67"/>
      <c r="Q12" s="68"/>
      <c r="R12" s="69">
        <f>('[8]Pipeline Data'!F7)-1</f>
        <v>44043</v>
      </c>
      <c r="S12" s="67"/>
      <c r="T12" s="68"/>
      <c r="U12" s="44" t="s">
        <v>0</v>
      </c>
      <c r="V12" s="44" t="s">
        <v>0</v>
      </c>
      <c r="W12" s="67">
        <f>K12</f>
        <v>44043</v>
      </c>
      <c r="X12" s="68"/>
      <c r="Y12" s="69">
        <f>('[8]Pipeline Data'!F7)-1</f>
        <v>44043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'[8]Pipeline Data'!P13</f>
        <v>1.1770322580645158</v>
      </c>
      <c r="G16" s="4" t="s">
        <v>24</v>
      </c>
      <c r="I16" s="5">
        <f>'[8]Pipeline Data'!S13</f>
        <v>0.40780967741935498</v>
      </c>
      <c r="J16" s="23" t="s">
        <v>24</v>
      </c>
      <c r="L16" s="5">
        <f>'[8]Pipeline Data'!M13</f>
        <v>0.28064516129032263</v>
      </c>
      <c r="M16" s="4" t="s">
        <v>24</v>
      </c>
      <c r="O16" s="22">
        <f>'[8]Pipeline Data'!Y13</f>
        <v>1.9801935483870965</v>
      </c>
      <c r="P16" s="4" t="s">
        <v>24</v>
      </c>
      <c r="Q16" s="17"/>
      <c r="R16" s="5">
        <f>'[8]Pipeline Data'!V13</f>
        <v>1.9531645161290323</v>
      </c>
      <c r="S16" s="4" t="s">
        <v>24</v>
      </c>
      <c r="U16" s="5">
        <v>1.4158599999999999</v>
      </c>
      <c r="V16" s="4" t="s">
        <v>24</v>
      </c>
      <c r="W16" s="22">
        <f>'[8]Pipeline Data'!G13</f>
        <v>1.1356999999999999</v>
      </c>
      <c r="X16" s="23" t="s">
        <v>24</v>
      </c>
      <c r="Y16" s="22">
        <f>'[8]Pipeline Data'!J13</f>
        <v>1.0762290322580645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'[8]Pipeline Data'!P14</f>
        <v>0.98979677419354828</v>
      </c>
      <c r="I17" s="5">
        <f>'[8]Pipeline Data'!S14</f>
        <v>0.88807419354838701</v>
      </c>
      <c r="J17" s="17"/>
      <c r="L17" s="5">
        <f>'[8]Pipeline Data'!M14</f>
        <v>0.19290322580645175</v>
      </c>
      <c r="O17" s="22">
        <f>'[8]Pipeline Data'!Y14</f>
        <v>0.77874193548387116</v>
      </c>
      <c r="Q17" s="17"/>
      <c r="R17" s="5">
        <f>'[8]Pipeline Data'!V14</f>
        <v>0.92253548387096795</v>
      </c>
      <c r="U17" s="5">
        <v>0.95437700000000003</v>
      </c>
      <c r="W17" s="22">
        <f>'[8]Pipeline Data'!G14</f>
        <v>0.46489999999999998</v>
      </c>
      <c r="X17" s="17"/>
      <c r="Y17" s="22">
        <f>'[8]Pipeline Data'!J14</f>
        <v>0.62568387096774192</v>
      </c>
      <c r="Z17" s="17"/>
    </row>
    <row r="18" spans="1:26" x14ac:dyDescent="0.2">
      <c r="A18" t="s">
        <v>27</v>
      </c>
      <c r="D18" t="s">
        <v>28</v>
      </c>
      <c r="F18" s="22">
        <f>'[8]Pipeline Data'!P15</f>
        <v>89.86429354838711</v>
      </c>
      <c r="I18" s="5">
        <f>'[8]Pipeline Data'!S15</f>
        <v>94.187316129032297</v>
      </c>
      <c r="J18" s="17"/>
      <c r="L18" s="5">
        <f>'[8]Pipeline Data'!M15</f>
        <v>93.146129032258074</v>
      </c>
      <c r="O18" s="22">
        <f>'[8]Pipeline Data'!Y15</f>
        <v>89.079322580645155</v>
      </c>
      <c r="Q18" s="17"/>
      <c r="R18" s="5">
        <f>'[8]Pipeline Data'!V15</f>
        <v>84.170659999999998</v>
      </c>
      <c r="U18" s="5">
        <v>93.925799999999995</v>
      </c>
      <c r="W18" s="22">
        <f>'[8]Pipeline Data'!G15</f>
        <v>92.247900000000001</v>
      </c>
      <c r="X18" s="17"/>
      <c r="Y18" s="22">
        <f>'[8]Pipeline Data'!J15</f>
        <v>93.318058064516137</v>
      </c>
      <c r="Z18" s="17"/>
    </row>
    <row r="19" spans="1:26" x14ac:dyDescent="0.2">
      <c r="A19" t="s">
        <v>29</v>
      </c>
      <c r="D19" t="s">
        <v>30</v>
      </c>
      <c r="F19" s="22">
        <f>'[8]Pipeline Data'!P16</f>
        <v>7.1788483870967736</v>
      </c>
      <c r="I19" s="5">
        <f>'[8]Pipeline Data'!S16</f>
        <v>4.1480612903225795</v>
      </c>
      <c r="J19" s="17"/>
      <c r="L19" s="5">
        <f>'[8]Pipeline Data'!M16</f>
        <v>5.9890322580645172</v>
      </c>
      <c r="O19" s="22">
        <f>'[8]Pipeline Data'!Y16</f>
        <v>7.4828709677419374</v>
      </c>
      <c r="Q19" s="17"/>
      <c r="R19" s="5">
        <f>'[8]Pipeline Data'!V16</f>
        <v>12.360983870967742</v>
      </c>
      <c r="U19" s="5">
        <v>2.9041999999999999</v>
      </c>
      <c r="W19" s="22">
        <f>'[8]Pipeline Data'!G16</f>
        <v>5.9218999999999999</v>
      </c>
      <c r="X19" s="17"/>
      <c r="Y19" s="22">
        <f>'[8]Pipeline Data'!J16</f>
        <v>4.4545322580645168</v>
      </c>
      <c r="Z19" s="17"/>
    </row>
    <row r="20" spans="1:26" x14ac:dyDescent="0.2">
      <c r="A20" t="s">
        <v>31</v>
      </c>
      <c r="D20" t="s">
        <v>32</v>
      </c>
      <c r="F20" s="22">
        <f>'[8]Pipeline Data'!P17</f>
        <v>0.65204516129032275</v>
      </c>
      <c r="I20" s="5">
        <f>'[8]Pipeline Data'!S17</f>
        <v>0.28366129032258058</v>
      </c>
      <c r="J20" s="17"/>
      <c r="L20" s="5">
        <f>'[8]Pipeline Data'!M17</f>
        <v>0.31967741935483873</v>
      </c>
      <c r="O20" s="22">
        <f>'[8]Pipeline Data'!Y17</f>
        <v>0.57074193548387098</v>
      </c>
      <c r="Q20" s="17"/>
      <c r="R20" s="5">
        <f>'[8]Pipeline Data'!V17</f>
        <v>0.56185483870967745</v>
      </c>
      <c r="U20" s="5">
        <v>0.56200000000000006</v>
      </c>
      <c r="W20" s="22">
        <f>'[8]Pipeline Data'!G17</f>
        <v>0.2016</v>
      </c>
      <c r="X20" s="17"/>
      <c r="Y20" s="22">
        <f>'[8]Pipeline Data'!J17</f>
        <v>0.42829032258064531</v>
      </c>
      <c r="Z20" s="17"/>
    </row>
    <row r="21" spans="1:26" x14ac:dyDescent="0.2">
      <c r="A21" t="s">
        <v>33</v>
      </c>
      <c r="D21" t="s">
        <v>34</v>
      </c>
      <c r="F21" s="22">
        <f>'[8]Pipeline Data'!P18</f>
        <v>3.4422580645161294E-2</v>
      </c>
      <c r="I21" s="5">
        <f>'[8]Pipeline Data'!S18</f>
        <v>2.4899999999999995E-2</v>
      </c>
      <c r="J21" s="17"/>
      <c r="L21" s="5">
        <f>'[8]Pipeline Data'!M18</f>
        <v>3.5161290322580661E-2</v>
      </c>
      <c r="O21" s="22">
        <f>'[8]Pipeline Data'!Y18</f>
        <v>2.6387096774193566E-2</v>
      </c>
      <c r="Q21" s="17"/>
      <c r="R21" s="5">
        <f>'[8]Pipeline Data'!V18</f>
        <v>9.7935483870967757E-3</v>
      </c>
      <c r="U21" s="5">
        <v>6.8000000000000005E-2</v>
      </c>
      <c r="W21" s="22">
        <f>'[8]Pipeline Data'!G18</f>
        <v>4.3E-3</v>
      </c>
      <c r="X21" s="17"/>
      <c r="Y21" s="22">
        <f>'[8]Pipeline Data'!J18</f>
        <v>2.5383870967741938E-2</v>
      </c>
      <c r="Z21" s="17"/>
    </row>
    <row r="22" spans="1:26" x14ac:dyDescent="0.2">
      <c r="A22" t="s">
        <v>35</v>
      </c>
      <c r="D22" t="s">
        <v>34</v>
      </c>
      <c r="F22" s="22">
        <f>'[8]Pipeline Data'!P19</f>
        <v>6.9867741935483882E-2</v>
      </c>
      <c r="I22" s="5">
        <f>'[8]Pipeline Data'!S19</f>
        <v>3.7135483870967746E-2</v>
      </c>
      <c r="J22" s="17"/>
      <c r="L22" s="5">
        <f>'[8]Pipeline Data'!M19</f>
        <v>2.8064516129032276E-2</v>
      </c>
      <c r="O22" s="22">
        <f>'[8]Pipeline Data'!Y19</f>
        <v>5.6193548387096788E-2</v>
      </c>
      <c r="Q22" s="17"/>
      <c r="R22" s="5">
        <f>'[8]Pipeline Data'!V19</f>
        <v>1.5358064516129033E-2</v>
      </c>
      <c r="U22" s="5">
        <v>9.35E-2</v>
      </c>
      <c r="W22" s="22">
        <f>'[8]Pipeline Data'!G19</f>
        <v>5.8999999999999999E-3</v>
      </c>
      <c r="X22" s="17"/>
      <c r="Y22" s="22">
        <f>'[8]Pipeline Data'!J19</f>
        <v>4.1932258064516129E-2</v>
      </c>
      <c r="Z22" s="17"/>
    </row>
    <row r="23" spans="1:26" x14ac:dyDescent="0.2">
      <c r="A23" t="s">
        <v>36</v>
      </c>
      <c r="D23" t="s">
        <v>37</v>
      </c>
      <c r="F23" s="22">
        <f>'[8]Pipeline Data'!P20</f>
        <v>1.1458064516129034E-2</v>
      </c>
      <c r="I23" s="5">
        <f>'[8]Pipeline Data'!S20</f>
        <v>8.0354838709677419E-3</v>
      </c>
      <c r="J23" s="17"/>
      <c r="L23" s="5">
        <f>'[8]Pipeline Data'!M20</f>
        <v>8.0645161290322596E-3</v>
      </c>
      <c r="O23" s="22">
        <f>'[8]Pipeline Data'!Y20</f>
        <v>8.5483870967741956E-3</v>
      </c>
      <c r="Q23" s="17"/>
      <c r="R23" s="5">
        <f>'[8]Pipeline Data'!V20</f>
        <v>8.1290322580645146E-4</v>
      </c>
      <c r="U23" s="5">
        <v>2.47E-2</v>
      </c>
      <c r="W23" s="22">
        <f>'[8]Pipeline Data'!G20</f>
        <v>5.0000000000000001E-4</v>
      </c>
      <c r="X23" s="17"/>
      <c r="Y23" s="22">
        <f>'[8]Pipeline Data'!J20</f>
        <v>8.7064516129032252E-3</v>
      </c>
      <c r="Z23" s="17"/>
    </row>
    <row r="24" spans="1:26" x14ac:dyDescent="0.2">
      <c r="A24" t="s">
        <v>38</v>
      </c>
      <c r="D24" t="s">
        <v>37</v>
      </c>
      <c r="F24" s="22">
        <f>'[8]Pipeline Data'!P21</f>
        <v>1.1909677419354841E-2</v>
      </c>
      <c r="I24" s="5">
        <f>'[8]Pipeline Data'!S21</f>
        <v>6.9677419354838722E-3</v>
      </c>
      <c r="J24" s="17"/>
      <c r="L24" s="5">
        <f>'[8]Pipeline Data'!M21</f>
        <v>0</v>
      </c>
      <c r="O24" s="22">
        <f>'[8]Pipeline Data'!Y21</f>
        <v>8.806451612903228E-3</v>
      </c>
      <c r="Q24" s="17"/>
      <c r="R24" s="5">
        <f>'[8]Pipeline Data'!V21</f>
        <v>5.0967741935483866E-4</v>
      </c>
      <c r="U24" s="5">
        <v>2.0400000000000001E-2</v>
      </c>
      <c r="W24" s="22">
        <f>'[8]Pipeline Data'!G21</f>
        <v>2.0000000000000001E-4</v>
      </c>
      <c r="X24" s="17"/>
      <c r="Y24" s="22">
        <f>'[8]Pipeline Data'!J21</f>
        <v>6.903225806451611E-3</v>
      </c>
      <c r="Z24" s="17"/>
    </row>
    <row r="25" spans="1:26" x14ac:dyDescent="0.2">
      <c r="A25" t="s">
        <v>39</v>
      </c>
      <c r="D25" t="s">
        <v>40</v>
      </c>
      <c r="F25" s="22">
        <f>'[8]Pipeline Data'!P22</f>
        <v>1.0338709677419355E-2</v>
      </c>
      <c r="I25" s="5">
        <f>'[8]Pipeline Data'!S22</f>
        <v>8.025806451612905E-3</v>
      </c>
      <c r="J25" s="17"/>
      <c r="L25" s="5">
        <f>'[8]Pipeline Data'!M22</f>
        <v>0</v>
      </c>
      <c r="O25" s="22">
        <f>'[8]Pipeline Data'!Y22</f>
        <v>8.0645161290322596E-3</v>
      </c>
      <c r="Q25" s="17"/>
      <c r="R25" s="5">
        <f>'[8]Pipeline Data'!V22</f>
        <v>9.0322580645161286E-5</v>
      </c>
      <c r="U25" s="5">
        <v>3.0349999999999999E-2</v>
      </c>
      <c r="W25" s="22">
        <f>'[8]Pipeline Data'!G22</f>
        <v>2.9999999999999997E-4</v>
      </c>
      <c r="X25" s="17"/>
      <c r="Y25" s="22">
        <f>'[8]Pipeline Data'!J22</f>
        <v>1.4258064516129034E-2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'[8]Pipeline Data'!P23</f>
        <v>0</v>
      </c>
      <c r="I26" s="5">
        <f>'[8]Pipeline Data'!S23</f>
        <v>0</v>
      </c>
      <c r="J26" s="17"/>
      <c r="L26" s="5">
        <f>'[8]Pipeline Data'!M23</f>
        <v>0</v>
      </c>
      <c r="O26" s="22">
        <f>'[8]Pipeline Data'!Y23</f>
        <v>0</v>
      </c>
      <c r="Q26" s="17"/>
      <c r="R26" s="5">
        <f>'[8]Pipeline Data'!V23</f>
        <v>0</v>
      </c>
      <c r="U26" s="5">
        <v>0</v>
      </c>
      <c r="W26" s="22">
        <f>'[8]Pipeline Data'!G23</f>
        <v>1.6799999999999999E-2</v>
      </c>
      <c r="X26" s="17"/>
      <c r="Y26" s="22">
        <f>'[8]Pipeline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'[8]Pipeline Data'!P24</f>
        <v>0</v>
      </c>
      <c r="I27" s="5">
        <f>'[8]Pipeline Data'!S24</f>
        <v>0</v>
      </c>
      <c r="J27" s="17"/>
      <c r="L27" s="5">
        <f>'[8]Pipeline Data'!M24</f>
        <v>0</v>
      </c>
      <c r="O27" s="22">
        <f>'[8]Pipeline Data'!Y24</f>
        <v>0</v>
      </c>
      <c r="Q27" s="17"/>
      <c r="R27" s="5">
        <f>'[8]Pipeline Data'!V24</f>
        <v>0</v>
      </c>
      <c r="U27" s="5">
        <v>0</v>
      </c>
      <c r="W27" s="22">
        <f>'[8]Pipeline Data'!G24</f>
        <v>0</v>
      </c>
      <c r="X27" s="17"/>
      <c r="Y27" s="22">
        <f>'[8]Pipeline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'[8]Pipeline Data'!P25</f>
        <v>0</v>
      </c>
      <c r="I28" s="5">
        <f>'[8]Pipeline Data'!S25</f>
        <v>0</v>
      </c>
      <c r="J28" s="17"/>
      <c r="L28" s="5">
        <f>'[8]Pipeline Data'!M25</f>
        <v>0</v>
      </c>
      <c r="O28" s="22">
        <f>'[8]Pipeline Data'!Y25</f>
        <v>0</v>
      </c>
      <c r="Q28" s="17"/>
      <c r="R28" s="5">
        <f>'[8]Pipeline Data'!V25</f>
        <v>0</v>
      </c>
      <c r="U28" s="5">
        <v>0</v>
      </c>
      <c r="W28" s="22">
        <f>'[8]Pipeline Data'!G25</f>
        <v>0</v>
      </c>
      <c r="X28" s="17"/>
      <c r="Y28" s="22">
        <f>'[8]Pipeline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'[8]Pipeline Data'!P26</f>
        <v>0</v>
      </c>
      <c r="I29" s="6">
        <f>'[8]Pipeline Data'!S26</f>
        <v>0</v>
      </c>
      <c r="J29" s="17"/>
      <c r="L29" s="6">
        <f>'[8]Pipeline Data'!M26</f>
        <v>0</v>
      </c>
      <c r="O29" s="24">
        <f>'[8]Pipeline Data'!Y26</f>
        <v>0</v>
      </c>
      <c r="Q29" s="17"/>
      <c r="R29" s="6">
        <f>'[8]Pipeline Data'!V26</f>
        <v>0</v>
      </c>
      <c r="U29" s="6">
        <v>0</v>
      </c>
      <c r="W29" s="24">
        <f>'[8]Pipeline Data'!G26</f>
        <v>0</v>
      </c>
      <c r="X29" s="17"/>
      <c r="Y29" s="24">
        <f>'[8]Pipeline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100.00001290322581</v>
      </c>
      <c r="G31" s="26" t="s">
        <v>24</v>
      </c>
      <c r="H31" s="26"/>
      <c r="I31" s="27">
        <f>SUM(I16:I29)</f>
        <v>99.999987096774234</v>
      </c>
      <c r="J31" s="28" t="s">
        <v>24</v>
      </c>
      <c r="K31" s="26"/>
      <c r="L31" s="27">
        <f>SUM(L16:L29)</f>
        <v>99.999677419354839</v>
      </c>
      <c r="M31" s="26" t="s">
        <v>24</v>
      </c>
      <c r="N31" s="26"/>
      <c r="O31" s="25">
        <f>SUM(O16:O29)</f>
        <v>99.999870967741927</v>
      </c>
      <c r="P31" s="26" t="s">
        <v>24</v>
      </c>
      <c r="Q31" s="28"/>
      <c r="R31" s="27">
        <f>SUM(R16:R29)</f>
        <v>99.995763225806456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</v>
      </c>
      <c r="X31" s="28" t="s">
        <v>24</v>
      </c>
      <c r="Y31" s="25">
        <f>SUM(Y16:Y29)</f>
        <v>99.999977419354863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'[8]Pipeline Data'!P9</f>
        <v>1060.8731935483872</v>
      </c>
      <c r="G39" s="13"/>
      <c r="H39" s="13"/>
      <c r="I39" s="32">
        <f>'[8]Pipeline Data'!S9</f>
        <v>1039.5316129032258</v>
      </c>
      <c r="J39" s="15"/>
      <c r="K39" s="13"/>
      <c r="L39" s="32">
        <f>'[8]Pipeline Data'!M9</f>
        <v>1062.1619354838708</v>
      </c>
      <c r="M39" s="13"/>
      <c r="N39" s="13"/>
      <c r="O39" s="31">
        <f>'[8]Pipeline Data'!Y9</f>
        <v>1055.1626129032256</v>
      </c>
      <c r="P39" s="13"/>
      <c r="Q39" s="15"/>
      <c r="R39" s="32">
        <f>'[8]Pipeline Data'!V9</f>
        <v>1087.7612903225806</v>
      </c>
      <c r="S39" s="13"/>
      <c r="T39" s="13"/>
      <c r="U39" s="32">
        <v>1027.43</v>
      </c>
      <c r="V39" s="13"/>
      <c r="W39" s="31">
        <f>'[8]Pipeline Data'!G9</f>
        <v>1046.7850000000001</v>
      </c>
      <c r="X39" s="15"/>
      <c r="Y39" s="32">
        <f>'[8]Pipeline Data'!J9</f>
        <v>1040.3451612903225</v>
      </c>
      <c r="Z39" s="15"/>
    </row>
    <row r="40" spans="1:26" x14ac:dyDescent="0.2">
      <c r="C40" t="s">
        <v>54</v>
      </c>
      <c r="F40" s="33">
        <f>[8]HeatingValue!N26</f>
        <v>1057.95</v>
      </c>
      <c r="I40" s="7">
        <f>[8]HeatingValue!Q26</f>
        <v>1037.4100000000001</v>
      </c>
      <c r="J40" s="17"/>
      <c r="L40" s="7">
        <f>[8]HeatingValue!T26</f>
        <v>1059.97</v>
      </c>
      <c r="O40" s="33">
        <f>[8]HeatingValue!Z26</f>
        <v>1053.03</v>
      </c>
      <c r="Q40" s="17"/>
      <c r="R40" s="33">
        <f>[8]HeatingValue!W26</f>
        <v>1086.3800000000001</v>
      </c>
      <c r="U40" s="8">
        <v>1024.7</v>
      </c>
      <c r="W40" s="33">
        <f>[8]HeatingValue!K26</f>
        <v>1044.23</v>
      </c>
      <c r="X40" s="17"/>
      <c r="Y40" s="33">
        <f>[8]HeatingValue!E26</f>
        <v>1038.03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'[8]Pipeline Data'!P11</f>
        <v>0.61284838709677425</v>
      </c>
      <c r="G44" s="9"/>
      <c r="H44" s="9"/>
      <c r="I44" s="9">
        <f>'[8]Pipeline Data'!S11</f>
        <v>0.58947096774193519</v>
      </c>
      <c r="J44" s="35"/>
      <c r="K44" s="9"/>
      <c r="L44" s="9">
        <f>'[8]Pipeline Data'!M11</f>
        <v>0.59</v>
      </c>
      <c r="M44" s="9"/>
      <c r="N44" s="9"/>
      <c r="O44" s="34">
        <f>'[8]Pipeline Data'!Y11</f>
        <v>0.61432258064516132</v>
      </c>
      <c r="P44" s="9"/>
      <c r="Q44" s="35"/>
      <c r="R44" s="9">
        <f>'[8]Pipeline Data'!V11</f>
        <v>0.63699032258064503</v>
      </c>
      <c r="S44" s="9"/>
      <c r="T44" s="9"/>
      <c r="U44" s="9">
        <v>0.95437700000000003</v>
      </c>
      <c r="V44" s="9"/>
      <c r="W44" s="34">
        <f>'[8]Pipeline Data'!G11</f>
        <v>0.59489999999999998</v>
      </c>
      <c r="X44" s="17"/>
      <c r="Y44" s="9">
        <f>'[8]Pipeline Data'!J11</f>
        <v>0.59287096774193537</v>
      </c>
      <c r="Z44" s="17"/>
    </row>
    <row r="45" spans="1:26" ht="13.5" thickBot="1" x14ac:dyDescent="0.25">
      <c r="C45" t="s">
        <v>57</v>
      </c>
      <c r="F45" s="36">
        <f>[8]SpecGravity!I25</f>
        <v>0.61110799999999998</v>
      </c>
      <c r="G45" s="26"/>
      <c r="H45" s="26"/>
      <c r="I45" s="37">
        <f>[8]SpecGravity!L25</f>
        <v>0.5882409999999999</v>
      </c>
      <c r="J45" s="28"/>
      <c r="K45" s="26"/>
      <c r="L45" s="37">
        <f>[8]SpecGravity!O25</f>
        <v>0.58995099999999989</v>
      </c>
      <c r="M45" s="26"/>
      <c r="N45" s="26"/>
      <c r="O45" s="36">
        <f>[8]SpecGravity!U25</f>
        <v>0.61303099999999999</v>
      </c>
      <c r="P45" s="26"/>
      <c r="Q45" s="28"/>
      <c r="R45" s="37">
        <f>[8]SpecGravity!R25</f>
        <v>0.63617500000000005</v>
      </c>
      <c r="S45" s="26"/>
      <c r="T45" s="26"/>
      <c r="U45" s="37">
        <v>0.591866</v>
      </c>
      <c r="V45" s="26"/>
      <c r="W45" s="36">
        <f>[8]SpecGravity!G25</f>
        <v>0.59340800000000005</v>
      </c>
      <c r="X45" s="28"/>
      <c r="Y45" s="37">
        <f>[8]SpecGravity!E25</f>
        <v>0.59154899999999999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9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7" x14ac:dyDescent="0.2">
      <c r="A2" s="57">
        <v>44075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58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8" t="s">
        <v>3</v>
      </c>
      <c r="G7" s="49"/>
      <c r="H7" s="13"/>
      <c r="I7" s="49" t="s">
        <v>4</v>
      </c>
      <c r="J7" s="50"/>
      <c r="K7" s="14"/>
      <c r="L7" s="49" t="s">
        <v>5</v>
      </c>
      <c r="M7" s="49"/>
      <c r="N7" s="15"/>
      <c r="O7" s="48" t="s">
        <v>6</v>
      </c>
      <c r="P7" s="49"/>
      <c r="Q7" s="50"/>
      <c r="R7" s="48" t="s">
        <v>7</v>
      </c>
      <c r="S7" s="49"/>
      <c r="T7" s="49"/>
      <c r="U7" s="13"/>
      <c r="V7" s="13"/>
      <c r="W7" s="48" t="s">
        <v>8</v>
      </c>
      <c r="X7" s="50"/>
      <c r="Y7" s="46" t="s">
        <v>9</v>
      </c>
      <c r="Z7" s="47"/>
    </row>
    <row r="8" spans="1:27" x14ac:dyDescent="0.2">
      <c r="F8" s="51" t="s">
        <v>10</v>
      </c>
      <c r="G8" s="52"/>
      <c r="H8" s="12"/>
      <c r="I8" s="52" t="s">
        <v>10</v>
      </c>
      <c r="J8" s="66"/>
      <c r="K8" s="16"/>
      <c r="L8" s="56" t="s">
        <v>11</v>
      </c>
      <c r="M8" s="56"/>
      <c r="N8" s="17"/>
      <c r="O8" s="64" t="s">
        <v>3</v>
      </c>
      <c r="P8" s="56"/>
      <c r="Q8" s="65"/>
      <c r="R8" s="64" t="s">
        <v>12</v>
      </c>
      <c r="S8" s="56"/>
      <c r="T8" s="56"/>
      <c r="U8" s="56"/>
      <c r="V8" s="56"/>
      <c r="W8" s="64"/>
      <c r="X8" s="65"/>
      <c r="Y8" s="64"/>
      <c r="Z8" s="65"/>
    </row>
    <row r="9" spans="1:27" x14ac:dyDescent="0.2">
      <c r="F9" s="64">
        <v>66</v>
      </c>
      <c r="G9" s="56"/>
      <c r="I9" s="56">
        <v>11435</v>
      </c>
      <c r="J9" s="65"/>
      <c r="K9" s="16"/>
      <c r="L9" s="56" t="s">
        <v>13</v>
      </c>
      <c r="M9" s="56"/>
      <c r="N9" s="17"/>
      <c r="O9" s="64" t="s">
        <v>14</v>
      </c>
      <c r="P9" s="56"/>
      <c r="Q9" s="65"/>
      <c r="R9" s="64" t="s">
        <v>0</v>
      </c>
      <c r="S9" s="56"/>
      <c r="U9" s="56" t="s">
        <v>9</v>
      </c>
      <c r="V9" s="56"/>
      <c r="W9" s="64" t="s">
        <v>0</v>
      </c>
      <c r="X9" s="65"/>
      <c r="Y9" s="51" t="s">
        <v>0</v>
      </c>
      <c r="Z9" s="66"/>
    </row>
    <row r="10" spans="1:27" x14ac:dyDescent="0.2">
      <c r="A10" s="18"/>
      <c r="B10" s="18"/>
      <c r="C10" s="18"/>
      <c r="D10" s="18"/>
      <c r="E10" s="19"/>
      <c r="F10" s="53" t="s">
        <v>15</v>
      </c>
      <c r="G10" s="54"/>
      <c r="H10" s="54"/>
      <c r="I10" s="54"/>
      <c r="J10" s="62"/>
      <c r="K10" s="20"/>
      <c r="L10" s="54" t="s">
        <v>16</v>
      </c>
      <c r="M10" s="54"/>
      <c r="N10" s="19"/>
      <c r="O10" s="53" t="s">
        <v>16</v>
      </c>
      <c r="P10" s="54"/>
      <c r="Q10" s="62"/>
      <c r="R10" s="53" t="s">
        <v>16</v>
      </c>
      <c r="S10" s="54"/>
      <c r="T10" s="54"/>
      <c r="U10" s="54" t="s">
        <v>16</v>
      </c>
      <c r="V10" s="54"/>
      <c r="W10" s="53" t="s">
        <v>16</v>
      </c>
      <c r="X10" s="62"/>
      <c r="Y10" s="53" t="s">
        <v>16</v>
      </c>
      <c r="Z10" s="62"/>
    </row>
    <row r="11" spans="1:27" x14ac:dyDescent="0.2">
      <c r="F11" s="16"/>
      <c r="J11" s="17"/>
      <c r="O11" s="16"/>
      <c r="Q11" s="17"/>
      <c r="W11" s="16"/>
      <c r="X11" s="17"/>
      <c r="Y11" s="16"/>
      <c r="Z11" s="43"/>
    </row>
    <row r="12" spans="1:27" x14ac:dyDescent="0.2">
      <c r="A12" s="42" t="s">
        <v>17</v>
      </c>
      <c r="B12" s="42"/>
      <c r="C12" s="42"/>
      <c r="D12" s="42"/>
      <c r="E12" s="21"/>
      <c r="F12" s="59">
        <f>('[9]Pipeline Data'!F7)-1</f>
        <v>44074</v>
      </c>
      <c r="G12" s="60"/>
      <c r="I12" s="60">
        <f>('[9]Pipeline Data'!F7)-1</f>
        <v>44074</v>
      </c>
      <c r="J12" s="61"/>
      <c r="K12" s="69">
        <f>('[9]Pipeline Data'!F7)-1</f>
        <v>44074</v>
      </c>
      <c r="L12" s="67"/>
      <c r="M12" s="67"/>
      <c r="N12" s="68"/>
      <c r="O12" s="69">
        <f>('[9]Pipeline Data'!F7)-1</f>
        <v>44074</v>
      </c>
      <c r="P12" s="67"/>
      <c r="Q12" s="68"/>
      <c r="R12" s="69">
        <f>('[9]Pipeline Data'!F7)-1</f>
        <v>44074</v>
      </c>
      <c r="S12" s="67"/>
      <c r="T12" s="68"/>
      <c r="U12" s="44" t="s">
        <v>0</v>
      </c>
      <c r="V12" s="44" t="s">
        <v>0</v>
      </c>
      <c r="W12" s="67">
        <f>K12</f>
        <v>44074</v>
      </c>
      <c r="X12" s="68"/>
      <c r="Y12" s="69">
        <f>('[9]Pipeline Data'!F7)-1</f>
        <v>44074</v>
      </c>
      <c r="Z12" s="68"/>
      <c r="AA12" s="10"/>
    </row>
    <row r="13" spans="1:27" x14ac:dyDescent="0.2">
      <c r="F13" s="64" t="s">
        <v>18</v>
      </c>
      <c r="G13" s="56"/>
      <c r="I13" s="56" t="s">
        <v>19</v>
      </c>
      <c r="J13" s="65"/>
      <c r="K13" s="51" t="s">
        <v>19</v>
      </c>
      <c r="L13" s="52"/>
      <c r="M13" s="52"/>
      <c r="N13" s="66"/>
      <c r="O13" s="51" t="s">
        <v>19</v>
      </c>
      <c r="P13" s="52"/>
      <c r="Q13" s="66"/>
      <c r="R13" s="51" t="s">
        <v>19</v>
      </c>
      <c r="S13" s="52"/>
      <c r="T13" s="52"/>
      <c r="W13" s="51" t="s">
        <v>19</v>
      </c>
      <c r="X13" s="66"/>
      <c r="Y13" s="51" t="s">
        <v>19</v>
      </c>
      <c r="Z13" s="66"/>
    </row>
    <row r="14" spans="1:27" x14ac:dyDescent="0.2">
      <c r="A14" t="s">
        <v>20</v>
      </c>
      <c r="F14" s="64" t="s">
        <v>21</v>
      </c>
      <c r="G14" s="56"/>
      <c r="I14" s="56" t="s">
        <v>21</v>
      </c>
      <c r="J14" s="65"/>
      <c r="L14" s="56" t="s">
        <v>21</v>
      </c>
      <c r="M14" s="56"/>
      <c r="O14" s="64" t="s">
        <v>21</v>
      </c>
      <c r="P14" s="56"/>
      <c r="Q14" s="65"/>
      <c r="R14" s="64" t="s">
        <v>21</v>
      </c>
      <c r="S14" s="56"/>
      <c r="T14" s="56"/>
      <c r="U14" s="56" t="s">
        <v>21</v>
      </c>
      <c r="V14" s="56"/>
      <c r="W14" s="64" t="s">
        <v>21</v>
      </c>
      <c r="X14" s="65"/>
      <c r="Y14" s="64" t="s">
        <v>21</v>
      </c>
      <c r="Z14" s="65"/>
    </row>
    <row r="15" spans="1:27" x14ac:dyDescent="0.2">
      <c r="F15" s="16"/>
      <c r="J15" s="17"/>
      <c r="O15" s="16"/>
      <c r="Q15" s="17"/>
      <c r="W15" s="16"/>
      <c r="X15" s="17"/>
      <c r="Y15" s="16"/>
      <c r="Z15" s="17"/>
    </row>
    <row r="16" spans="1:27" x14ac:dyDescent="0.2">
      <c r="A16" s="63" t="s">
        <v>22</v>
      </c>
      <c r="B16" s="63"/>
      <c r="C16" s="63"/>
      <c r="D16" t="s">
        <v>23</v>
      </c>
      <c r="F16" s="22">
        <f>'[9]Pipeline Data'!P13</f>
        <v>1.3558612903225806</v>
      </c>
      <c r="G16" s="4" t="s">
        <v>24</v>
      </c>
      <c r="I16" s="5">
        <f>'[9]Pipeline Data'!S13</f>
        <v>0.29143225806451611</v>
      </c>
      <c r="J16" s="23" t="s">
        <v>24</v>
      </c>
      <c r="L16" s="5">
        <f>'[9]Pipeline Data'!M13</f>
        <v>1.1116129032258064</v>
      </c>
      <c r="M16" s="4" t="s">
        <v>24</v>
      </c>
      <c r="O16" s="22">
        <f>'[9]Pipeline Data'!Y13</f>
        <v>2.0867741935483872</v>
      </c>
      <c r="P16" s="4" t="s">
        <v>24</v>
      </c>
      <c r="Q16" s="17"/>
      <c r="R16" s="5">
        <f>'[9]Pipeline Data'!V13</f>
        <v>2.171293548387097</v>
      </c>
      <c r="S16" s="4" t="s">
        <v>24</v>
      </c>
      <c r="U16" s="5">
        <v>1.4158599999999999</v>
      </c>
      <c r="V16" s="4" t="s">
        <v>24</v>
      </c>
      <c r="W16" s="22">
        <f>'[9]Pipeline Data'!G13</f>
        <v>1.1726000000000001</v>
      </c>
      <c r="X16" s="23" t="s">
        <v>24</v>
      </c>
      <c r="Y16" s="22">
        <f>'[9]Pipeline Data'!J13</f>
        <v>1.0603129032258063</v>
      </c>
      <c r="Z16" s="23" t="s">
        <v>24</v>
      </c>
    </row>
    <row r="17" spans="1:26" ht="13.5" customHeight="1" x14ac:dyDescent="0.2">
      <c r="A17" t="s">
        <v>25</v>
      </c>
      <c r="D17" t="s">
        <v>26</v>
      </c>
      <c r="F17" s="22">
        <f>'[9]Pipeline Data'!P14</f>
        <v>0.84080967741935486</v>
      </c>
      <c r="I17" s="5">
        <f>'[9]Pipeline Data'!S14</f>
        <v>0.65786129032258078</v>
      </c>
      <c r="J17" s="17"/>
      <c r="L17" s="5">
        <f>'[9]Pipeline Data'!M14</f>
        <v>0.4893548387096775</v>
      </c>
      <c r="O17" s="22">
        <f>'[9]Pipeline Data'!Y14</f>
        <v>0.92664516129032259</v>
      </c>
      <c r="Q17" s="17"/>
      <c r="R17" s="5">
        <f>'[9]Pipeline Data'!V14</f>
        <v>0.9727161290322579</v>
      </c>
      <c r="U17" s="5">
        <v>0.95437700000000003</v>
      </c>
      <c r="W17" s="22">
        <f>'[9]Pipeline Data'!G14</f>
        <v>0.48199999999999998</v>
      </c>
      <c r="X17" s="17"/>
      <c r="Y17" s="22">
        <f>'[9]Pipeline Data'!J14</f>
        <v>0.57455806451612901</v>
      </c>
      <c r="Z17" s="17"/>
    </row>
    <row r="18" spans="1:26" x14ac:dyDescent="0.2">
      <c r="A18" t="s">
        <v>27</v>
      </c>
      <c r="D18" t="s">
        <v>28</v>
      </c>
      <c r="F18" s="22">
        <f>'[9]Pipeline Data'!P15</f>
        <v>90.758716129032237</v>
      </c>
      <c r="I18" s="5">
        <f>'[9]Pipeline Data'!S15</f>
        <v>92.070887096774172</v>
      </c>
      <c r="J18" s="17"/>
      <c r="L18" s="5">
        <f>'[9]Pipeline Data'!M15</f>
        <v>91.000322580645189</v>
      </c>
      <c r="O18" s="22">
        <f>'[9]Pipeline Data'!Y15</f>
        <v>84.309580645161319</v>
      </c>
      <c r="Q18" s="17"/>
      <c r="R18" s="5">
        <f>'[9]Pipeline Data'!V15</f>
        <v>81.966849999999994</v>
      </c>
      <c r="U18" s="5">
        <v>93.925799999999995</v>
      </c>
      <c r="W18" s="22">
        <f>'[9]Pipeline Data'!G15</f>
        <v>92.393199999999993</v>
      </c>
      <c r="X18" s="17"/>
      <c r="Y18" s="22">
        <f>'[9]Pipeline Data'!J15</f>
        <v>93.745480645161308</v>
      </c>
      <c r="Z18" s="17"/>
    </row>
    <row r="19" spans="1:26" x14ac:dyDescent="0.2">
      <c r="A19" t="s">
        <v>29</v>
      </c>
      <c r="D19" t="s">
        <v>30</v>
      </c>
      <c r="F19" s="22">
        <f>'[9]Pipeline Data'!P16</f>
        <v>6.2602483870967722</v>
      </c>
      <c r="I19" s="5">
        <f>'[9]Pipeline Data'!S16</f>
        <v>6.364041935483872</v>
      </c>
      <c r="J19" s="17"/>
      <c r="L19" s="5">
        <f>'[9]Pipeline Data'!M16</f>
        <v>7.0780645161290314</v>
      </c>
      <c r="O19" s="22">
        <f>'[9]Pipeline Data'!Y16</f>
        <v>11.870870967741933</v>
      </c>
      <c r="Q19" s="17"/>
      <c r="R19" s="5">
        <f>'[9]Pipeline Data'!V16</f>
        <v>14.06074516129032</v>
      </c>
      <c r="U19" s="5">
        <v>2.9041999999999999</v>
      </c>
      <c r="W19" s="22">
        <f>'[9]Pipeline Data'!G16</f>
        <v>5.7630999999999997</v>
      </c>
      <c r="X19" s="17"/>
      <c r="Y19" s="22">
        <f>'[9]Pipeline Data'!J16</f>
        <v>4.2032483870967754</v>
      </c>
      <c r="Z19" s="17"/>
    </row>
    <row r="20" spans="1:26" x14ac:dyDescent="0.2">
      <c r="A20" t="s">
        <v>31</v>
      </c>
      <c r="D20" t="s">
        <v>32</v>
      </c>
      <c r="F20" s="22">
        <f>'[9]Pipeline Data'!P17</f>
        <v>0.64016451612903236</v>
      </c>
      <c r="I20" s="5">
        <f>'[9]Pipeline Data'!S17</f>
        <v>0.48162258064516128</v>
      </c>
      <c r="J20" s="17"/>
      <c r="L20" s="5">
        <f>'[9]Pipeline Data'!M17</f>
        <v>0.28935483870967738</v>
      </c>
      <c r="O20" s="22">
        <f>'[9]Pipeline Data'!Y17</f>
        <v>0.74409677419354825</v>
      </c>
      <c r="Q20" s="17"/>
      <c r="R20" s="5">
        <f>'[9]Pipeline Data'!V17</f>
        <v>0.79387419354838706</v>
      </c>
      <c r="U20" s="5">
        <v>0.56200000000000006</v>
      </c>
      <c r="W20" s="22">
        <f>'[9]Pipeline Data'!G17</f>
        <v>0.16650000000000001</v>
      </c>
      <c r="X20" s="17"/>
      <c r="Y20" s="22">
        <f>'[9]Pipeline Data'!J17</f>
        <v>0.33977419354838712</v>
      </c>
      <c r="Z20" s="17"/>
    </row>
    <row r="21" spans="1:26" x14ac:dyDescent="0.2">
      <c r="A21" t="s">
        <v>33</v>
      </c>
      <c r="D21" t="s">
        <v>34</v>
      </c>
      <c r="F21" s="22">
        <f>'[9]Pipeline Data'!P18</f>
        <v>3.6161290322580648E-2</v>
      </c>
      <c r="I21" s="5">
        <f>'[9]Pipeline Data'!S18</f>
        <v>4.0748387096774197E-2</v>
      </c>
      <c r="J21" s="17"/>
      <c r="L21" s="5">
        <f>'[9]Pipeline Data'!M18</f>
        <v>1.1290322580645164E-2</v>
      </c>
      <c r="O21" s="22">
        <f>'[9]Pipeline Data'!Y18</f>
        <v>1.8645161290322589E-2</v>
      </c>
      <c r="Q21" s="17"/>
      <c r="R21" s="5">
        <f>'[9]Pipeline Data'!V18</f>
        <v>1.3248387096774191E-2</v>
      </c>
      <c r="U21" s="5">
        <v>6.8000000000000005E-2</v>
      </c>
      <c r="W21" s="22">
        <f>'[9]Pipeline Data'!G18</f>
        <v>2.3E-3</v>
      </c>
      <c r="X21" s="17"/>
      <c r="Y21" s="22">
        <f>'[9]Pipeline Data'!J18</f>
        <v>1.9083870967741935E-2</v>
      </c>
      <c r="Z21" s="17"/>
    </row>
    <row r="22" spans="1:26" x14ac:dyDescent="0.2">
      <c r="A22" t="s">
        <v>35</v>
      </c>
      <c r="D22" t="s">
        <v>34</v>
      </c>
      <c r="F22" s="22">
        <f>'[9]Pipeline Data'!P19</f>
        <v>7.3270967741935478E-2</v>
      </c>
      <c r="I22" s="5">
        <f>'[9]Pipeline Data'!S19</f>
        <v>6.1577419354838708E-2</v>
      </c>
      <c r="J22" s="17"/>
      <c r="L22" s="5">
        <f>'[9]Pipeline Data'!M19</f>
        <v>1.3225806451612905E-2</v>
      </c>
      <c r="O22" s="22">
        <f>'[9]Pipeline Data'!Y19</f>
        <v>3.4322580645161305E-2</v>
      </c>
      <c r="Q22" s="17"/>
      <c r="R22" s="5">
        <f>'[9]Pipeline Data'!V19</f>
        <v>2.0864516129032267E-2</v>
      </c>
      <c r="U22" s="5">
        <v>9.35E-2</v>
      </c>
      <c r="W22" s="22">
        <f>'[9]Pipeline Data'!G19</f>
        <v>3.0000000000000001E-3</v>
      </c>
      <c r="X22" s="17"/>
      <c r="Y22" s="22">
        <f>'[9]Pipeline Data'!J19</f>
        <v>3.1093548387096773E-2</v>
      </c>
      <c r="Z22" s="17"/>
    </row>
    <row r="23" spans="1:26" x14ac:dyDescent="0.2">
      <c r="A23" t="s">
        <v>36</v>
      </c>
      <c r="D23" t="s">
        <v>37</v>
      </c>
      <c r="F23" s="22">
        <f>'[9]Pipeline Data'!P20</f>
        <v>1.1754838709677421E-2</v>
      </c>
      <c r="I23" s="5">
        <f>'[9]Pipeline Data'!S20</f>
        <v>1.2064516129032258E-2</v>
      </c>
      <c r="J23" s="17"/>
      <c r="L23" s="5">
        <f>'[9]Pipeline Data'!M20</f>
        <v>2.9032258064516127E-3</v>
      </c>
      <c r="O23" s="22">
        <f>'[9]Pipeline Data'!Y20</f>
        <v>3.2903225806451626E-3</v>
      </c>
      <c r="Q23" s="17"/>
      <c r="R23" s="5">
        <f>'[9]Pipeline Data'!V20</f>
        <v>8.2580645161290332E-4</v>
      </c>
      <c r="U23" s="5">
        <v>2.47E-2</v>
      </c>
      <c r="W23" s="22">
        <f>'[9]Pipeline Data'!G20</f>
        <v>4.0000000000000002E-4</v>
      </c>
      <c r="X23" s="17"/>
      <c r="Y23" s="22">
        <f>'[9]Pipeline Data'!J20</f>
        <v>7.0999999999999995E-3</v>
      </c>
      <c r="Z23" s="17"/>
    </row>
    <row r="24" spans="1:26" x14ac:dyDescent="0.2">
      <c r="A24" t="s">
        <v>38</v>
      </c>
      <c r="D24" t="s">
        <v>37</v>
      </c>
      <c r="F24" s="22">
        <f>'[9]Pipeline Data'!P21</f>
        <v>1.199032258064516E-2</v>
      </c>
      <c r="I24" s="5">
        <f>'[9]Pipeline Data'!S21</f>
        <v>1.0612903225806452E-2</v>
      </c>
      <c r="J24" s="17"/>
      <c r="L24" s="5">
        <f>'[9]Pipeline Data'!M21</f>
        <v>0</v>
      </c>
      <c r="O24" s="22">
        <f>'[9]Pipeline Data'!Y21</f>
        <v>3.2258064516129037E-3</v>
      </c>
      <c r="Q24" s="17"/>
      <c r="R24" s="5">
        <f>'[9]Pipeline Data'!V21</f>
        <v>4.7096774193548384E-4</v>
      </c>
      <c r="U24" s="5">
        <v>2.0400000000000001E-2</v>
      </c>
      <c r="W24" s="22">
        <f>'[9]Pipeline Data'!G21</f>
        <v>0</v>
      </c>
      <c r="X24" s="17"/>
      <c r="Y24" s="22">
        <f>'[9]Pipeline Data'!J21</f>
        <v>5.9161290322580651E-3</v>
      </c>
      <c r="Z24" s="17"/>
    </row>
    <row r="25" spans="1:26" x14ac:dyDescent="0.2">
      <c r="A25" t="s">
        <v>39</v>
      </c>
      <c r="D25" t="s">
        <v>40</v>
      </c>
      <c r="F25" s="22">
        <f>'[9]Pipeline Data'!P22</f>
        <v>1.1006451612903225E-2</v>
      </c>
      <c r="I25" s="5">
        <f>'[9]Pipeline Data'!S22</f>
        <v>9.167741935483871E-3</v>
      </c>
      <c r="J25" s="17"/>
      <c r="L25" s="5">
        <f>'[9]Pipeline Data'!M22</f>
        <v>0</v>
      </c>
      <c r="O25" s="22">
        <f>'[9]Pipeline Data'!Y22</f>
        <v>2.4516129032258068E-3</v>
      </c>
      <c r="Q25" s="17"/>
      <c r="R25" s="5">
        <f>'[9]Pipeline Data'!V22</f>
        <v>1.2903225806451611E-5</v>
      </c>
      <c r="U25" s="5">
        <v>3.0349999999999999E-2</v>
      </c>
      <c r="W25" s="22">
        <f>'[9]Pipeline Data'!G22</f>
        <v>2.0000000000000001E-4</v>
      </c>
      <c r="X25" s="17"/>
      <c r="Y25" s="22">
        <f>'[9]Pipeline Data'!J22</f>
        <v>1.3422580645161291E-2</v>
      </c>
      <c r="Z25" s="17"/>
    </row>
    <row r="26" spans="1:26" x14ac:dyDescent="0.2">
      <c r="A26" s="42" t="s">
        <v>41</v>
      </c>
      <c r="B26" s="42"/>
      <c r="C26" s="42"/>
      <c r="D26" t="s">
        <v>42</v>
      </c>
      <c r="F26" s="22">
        <f>'[9]Pipeline Data'!P23</f>
        <v>0</v>
      </c>
      <c r="I26" s="5">
        <f>'[9]Pipeline Data'!S23</f>
        <v>0</v>
      </c>
      <c r="J26" s="17"/>
      <c r="L26" s="5">
        <f>'[9]Pipeline Data'!M23</f>
        <v>0</v>
      </c>
      <c r="O26" s="22">
        <f>'[9]Pipeline Data'!Y23</f>
        <v>0</v>
      </c>
      <c r="Q26" s="17"/>
      <c r="R26" s="5">
        <f>'[9]Pipeline Data'!V23</f>
        <v>0</v>
      </c>
      <c r="U26" s="5">
        <v>0</v>
      </c>
      <c r="W26" s="22">
        <f>'[9]Pipeline Data'!G23</f>
        <v>1.6799999999999999E-2</v>
      </c>
      <c r="X26" s="17"/>
      <c r="Y26" s="22">
        <f>'[9]Pipeline Data'!J23</f>
        <v>0</v>
      </c>
      <c r="Z26" s="17"/>
    </row>
    <row r="27" spans="1:26" x14ac:dyDescent="0.2">
      <c r="A27" t="s">
        <v>43</v>
      </c>
      <c r="D27" t="s">
        <v>44</v>
      </c>
      <c r="F27" s="22">
        <f>'[9]Pipeline Data'!P24</f>
        <v>0</v>
      </c>
      <c r="I27" s="5">
        <f>'[9]Pipeline Data'!S24</f>
        <v>0</v>
      </c>
      <c r="J27" s="17"/>
      <c r="L27" s="5">
        <f>'[9]Pipeline Data'!M24</f>
        <v>0</v>
      </c>
      <c r="O27" s="22">
        <f>'[9]Pipeline Data'!Y24</f>
        <v>0</v>
      </c>
      <c r="Q27" s="17"/>
      <c r="R27" s="5">
        <f>'[9]Pipeline Data'!V24</f>
        <v>0</v>
      </c>
      <c r="U27" s="5">
        <v>0</v>
      </c>
      <c r="W27" s="22">
        <f>'[9]Pipeline Data'!G24</f>
        <v>0</v>
      </c>
      <c r="X27" s="17"/>
      <c r="Y27" s="22">
        <f>'[9]Pipeline Data'!J24</f>
        <v>0</v>
      </c>
      <c r="Z27" s="17"/>
    </row>
    <row r="28" spans="1:26" x14ac:dyDescent="0.2">
      <c r="A28" t="s">
        <v>45</v>
      </c>
      <c r="D28" t="s">
        <v>46</v>
      </c>
      <c r="F28" s="22">
        <f>'[9]Pipeline Data'!P25</f>
        <v>0</v>
      </c>
      <c r="I28" s="5">
        <f>'[9]Pipeline Data'!S25</f>
        <v>0</v>
      </c>
      <c r="J28" s="17"/>
      <c r="L28" s="5">
        <f>'[9]Pipeline Data'!M25</f>
        <v>0</v>
      </c>
      <c r="O28" s="22">
        <f>'[9]Pipeline Data'!Y25</f>
        <v>0</v>
      </c>
      <c r="Q28" s="17"/>
      <c r="R28" s="5">
        <f>'[9]Pipeline Data'!V25</f>
        <v>0</v>
      </c>
      <c r="U28" s="5">
        <v>0</v>
      </c>
      <c r="W28" s="22">
        <f>'[9]Pipeline Data'!G25</f>
        <v>0</v>
      </c>
      <c r="X28" s="17"/>
      <c r="Y28" s="22">
        <f>'[9]Pipeline Data'!J25</f>
        <v>0</v>
      </c>
      <c r="Z28" s="17"/>
    </row>
    <row r="29" spans="1:26" x14ac:dyDescent="0.2">
      <c r="A29" t="s">
        <v>47</v>
      </c>
      <c r="D29" t="s">
        <v>48</v>
      </c>
      <c r="F29" s="24">
        <f>'[9]Pipeline Data'!P26</f>
        <v>0</v>
      </c>
      <c r="I29" s="6">
        <f>'[9]Pipeline Data'!S26</f>
        <v>0</v>
      </c>
      <c r="J29" s="17"/>
      <c r="L29" s="6">
        <f>'[9]Pipeline Data'!M26</f>
        <v>0</v>
      </c>
      <c r="O29" s="24">
        <f>'[9]Pipeline Data'!Y26</f>
        <v>0</v>
      </c>
      <c r="Q29" s="17"/>
      <c r="R29" s="6">
        <f>'[9]Pipeline Data'!V26</f>
        <v>0</v>
      </c>
      <c r="U29" s="6">
        <v>0</v>
      </c>
      <c r="W29" s="24">
        <f>'[9]Pipeline Data'!G26</f>
        <v>0</v>
      </c>
      <c r="X29" s="17"/>
      <c r="Y29" s="24">
        <f>'[9]Pipeline Data'!J26</f>
        <v>0</v>
      </c>
      <c r="Z29" s="17"/>
    </row>
    <row r="30" spans="1:26" x14ac:dyDescent="0.2">
      <c r="F30" s="16"/>
      <c r="J30" s="17"/>
      <c r="O30" s="16"/>
      <c r="Q30" s="17"/>
      <c r="W30" s="16"/>
      <c r="X30" s="17"/>
      <c r="Y30" s="16"/>
      <c r="Z30" s="17"/>
    </row>
    <row r="31" spans="1:26" ht="13.5" thickBot="1" x14ac:dyDescent="0.25">
      <c r="F31" s="25">
        <f>SUM(F16:F29)</f>
        <v>99.999983870967711</v>
      </c>
      <c r="G31" s="26" t="s">
        <v>24</v>
      </c>
      <c r="H31" s="26"/>
      <c r="I31" s="27">
        <f>SUM(I16:I29)</f>
        <v>100.00001612903223</v>
      </c>
      <c r="J31" s="28" t="s">
        <v>24</v>
      </c>
      <c r="K31" s="26"/>
      <c r="L31" s="27">
        <f>SUM(L16:L29)</f>
        <v>99.996129032258096</v>
      </c>
      <c r="M31" s="26" t="s">
        <v>24</v>
      </c>
      <c r="N31" s="26"/>
      <c r="O31" s="25">
        <f>SUM(O16:O29)</f>
        <v>99.999903225806477</v>
      </c>
      <c r="P31" s="26" t="s">
        <v>24</v>
      </c>
      <c r="Q31" s="28"/>
      <c r="R31" s="27">
        <f>SUM(R16:R29)</f>
        <v>100.00090161290323</v>
      </c>
      <c r="S31" s="26" t="s">
        <v>24</v>
      </c>
      <c r="T31" s="26"/>
      <c r="U31" s="27">
        <f>ROUND(U16,2)+ROUND(U17,2)+ROUND(U18,2)+ROUND(U19,2)+ROUND(U20,2)+ROUND(U21,2)+ROUND(U22,2)+ROUND(U23,2)+ROUND(U24,2)+ROUND(U25,2)+ROUND(U26,2)+ROUND(U27,2)+ROUND(U28,2)+ROUND(U29,2)</f>
        <v>99.990000000000009</v>
      </c>
      <c r="V31" s="26" t="s">
        <v>24</v>
      </c>
      <c r="W31" s="25">
        <f>SUM(W16:W29)</f>
        <v>100.0001</v>
      </c>
      <c r="X31" s="28" t="s">
        <v>24</v>
      </c>
      <c r="Y31" s="25">
        <f>SUM(Y16:Y29)</f>
        <v>99.999990322580658</v>
      </c>
      <c r="Z31" s="28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9" t="s">
        <v>52</v>
      </c>
      <c r="B37" s="29"/>
    </row>
    <row r="38" spans="1:26" ht="8.25" customHeight="1" thickBot="1" x14ac:dyDescent="0.25">
      <c r="L38" s="30"/>
    </row>
    <row r="39" spans="1:26" x14ac:dyDescent="0.2">
      <c r="C39" t="s">
        <v>53</v>
      </c>
      <c r="F39" s="31">
        <f>'[9]Pipeline Data'!P9</f>
        <v>1053.4801612903225</v>
      </c>
      <c r="G39" s="13"/>
      <c r="H39" s="13"/>
      <c r="I39" s="32">
        <f>'[9]Pipeline Data'!S9</f>
        <v>1064.2734193548388</v>
      </c>
      <c r="J39" s="15"/>
      <c r="K39" s="13"/>
      <c r="L39" s="32">
        <f>'[9]Pipeline Data'!M9</f>
        <v>1057.5225806451613</v>
      </c>
      <c r="M39" s="13"/>
      <c r="N39" s="13"/>
      <c r="O39" s="31">
        <f>'[9]Pipeline Data'!Y9</f>
        <v>1087.7168064516129</v>
      </c>
      <c r="P39" s="13"/>
      <c r="Q39" s="15"/>
      <c r="R39" s="32">
        <f>'[9]Pipeline Data'!V9</f>
        <v>1101.9483870967745</v>
      </c>
      <c r="S39" s="13"/>
      <c r="T39" s="13"/>
      <c r="U39" s="32">
        <v>1027.43</v>
      </c>
      <c r="V39" s="13"/>
      <c r="W39" s="31">
        <f>'[9]Pipeline Data'!G9</f>
        <v>1044</v>
      </c>
      <c r="X39" s="15"/>
      <c r="Y39" s="32">
        <f>'[9]Pipeline Data'!J9</f>
        <v>1037.2516129032256</v>
      </c>
      <c r="Z39" s="15"/>
    </row>
    <row r="40" spans="1:26" x14ac:dyDescent="0.2">
      <c r="C40" t="s">
        <v>54</v>
      </c>
      <c r="F40" s="33">
        <f>[9]HeatingValue!N26</f>
        <v>1050.82</v>
      </c>
      <c r="I40" s="7">
        <f>[9]HeatingValue!Q26</f>
        <v>1061.49</v>
      </c>
      <c r="J40" s="17"/>
      <c r="L40" s="7">
        <f>[9]HeatingValue!T26</f>
        <v>1054.74</v>
      </c>
      <c r="O40" s="33">
        <f>[9]HeatingValue!Z26</f>
        <v>1084.3</v>
      </c>
      <c r="Q40" s="17"/>
      <c r="R40" s="33">
        <f>[9]HeatingValue!W26</f>
        <v>1100.06</v>
      </c>
      <c r="U40" s="8">
        <v>1024.7</v>
      </c>
      <c r="W40" s="33">
        <f>[9]HeatingValue!K26</f>
        <v>1041.72</v>
      </c>
      <c r="X40" s="17"/>
      <c r="Y40" s="33">
        <f>[9]HeatingValue!E26</f>
        <v>1035.03</v>
      </c>
      <c r="Z40" s="17"/>
    </row>
    <row r="41" spans="1:26" x14ac:dyDescent="0.2">
      <c r="F41" s="16"/>
      <c r="J41" s="17"/>
      <c r="O41" s="16"/>
      <c r="Q41" s="17"/>
      <c r="W41" s="16"/>
      <c r="X41" s="17"/>
      <c r="Z41" s="17"/>
    </row>
    <row r="42" spans="1:26" x14ac:dyDescent="0.2">
      <c r="A42" s="29" t="s">
        <v>55</v>
      </c>
      <c r="B42" s="29"/>
      <c r="F42" s="16"/>
      <c r="J42" s="17"/>
      <c r="O42" s="16"/>
      <c r="Q42" s="17"/>
      <c r="W42" s="16"/>
      <c r="X42" s="17"/>
      <c r="Z42" s="17"/>
    </row>
    <row r="43" spans="1:26" ht="9" customHeight="1" x14ac:dyDescent="0.2">
      <c r="F43" s="16"/>
      <c r="J43" s="17"/>
      <c r="O43" s="16"/>
      <c r="Q43" s="17"/>
      <c r="W43" s="16"/>
      <c r="X43" s="17"/>
      <c r="Z43" s="17"/>
    </row>
    <row r="44" spans="1:26" x14ac:dyDescent="0.2">
      <c r="C44" t="s">
        <v>56</v>
      </c>
      <c r="F44" s="34">
        <f>'[9]Pipeline Data'!P11</f>
        <v>0.60765161290322578</v>
      </c>
      <c r="G44" s="9"/>
      <c r="H44" s="9"/>
      <c r="I44" s="9">
        <f>'[9]Pipeline Data'!S11</f>
        <v>0.60027096774193556</v>
      </c>
      <c r="J44" s="35"/>
      <c r="K44" s="9"/>
      <c r="L44" s="9">
        <f>'[9]Pipeline Data'!M11</f>
        <v>0.60032258064516131</v>
      </c>
      <c r="M44" s="9"/>
      <c r="N44" s="9"/>
      <c r="O44" s="34">
        <f>'[9]Pipeline Data'!Y11</f>
        <v>0.63854838709677419</v>
      </c>
      <c r="P44" s="9"/>
      <c r="Q44" s="35"/>
      <c r="R44" s="9">
        <f>'[9]Pipeline Data'!V11</f>
        <v>0.64913870967741927</v>
      </c>
      <c r="S44" s="9"/>
      <c r="T44" s="9"/>
      <c r="U44" s="9">
        <v>0.95437700000000003</v>
      </c>
      <c r="V44" s="9"/>
      <c r="W44" s="34">
        <f>'[9]Pipeline Data'!G11</f>
        <v>0.59399999999999997</v>
      </c>
      <c r="X44" s="17"/>
      <c r="Y44" s="9">
        <f>'[9]Pipeline Data'!J11</f>
        <v>0.58988387096774186</v>
      </c>
      <c r="Z44" s="17"/>
    </row>
    <row r="45" spans="1:26" ht="13.5" thickBot="1" x14ac:dyDescent="0.25">
      <c r="C45" t="s">
        <v>57</v>
      </c>
      <c r="F45" s="36">
        <f>[9]SpecGravity!I25</f>
        <v>0.60605299999999995</v>
      </c>
      <c r="G45" s="26"/>
      <c r="H45" s="26"/>
      <c r="I45" s="37">
        <f>[9]SpecGravity!L25</f>
        <v>0.59863000000000011</v>
      </c>
      <c r="J45" s="28"/>
      <c r="K45" s="26"/>
      <c r="L45" s="37">
        <f>[9]SpecGravity!O25</f>
        <v>0.60023299999999991</v>
      </c>
      <c r="M45" s="26"/>
      <c r="N45" s="26"/>
      <c r="O45" s="36">
        <f>[9]SpecGravity!U25</f>
        <v>0.63651000000000002</v>
      </c>
      <c r="P45" s="26"/>
      <c r="Q45" s="28"/>
      <c r="R45" s="37">
        <f>[9]SpecGravity!R25</f>
        <v>0.64802199999999999</v>
      </c>
      <c r="S45" s="26"/>
      <c r="T45" s="26"/>
      <c r="U45" s="37">
        <v>0.591866</v>
      </c>
      <c r="V45" s="26"/>
      <c r="W45" s="36">
        <f>[9]SpecGravity!G25</f>
        <v>0.59245999999999999</v>
      </c>
      <c r="X45" s="28"/>
      <c r="Y45" s="37">
        <f>[9]SpecGravity!E25</f>
        <v>0.58845999999999998</v>
      </c>
      <c r="Z45" s="28"/>
    </row>
    <row r="46" spans="1:26" ht="11.25" customHeight="1" x14ac:dyDescent="0.2">
      <c r="Y46" s="11"/>
    </row>
    <row r="47" spans="1:26" x14ac:dyDescent="0.2">
      <c r="A47" s="38" t="s">
        <v>59</v>
      </c>
      <c r="B47" s="4"/>
      <c r="C47" s="4"/>
      <c r="Y47" s="11"/>
    </row>
    <row r="48" spans="1:26" x14ac:dyDescent="0.2">
      <c r="A48" s="3" t="s">
        <v>0</v>
      </c>
      <c r="B48" s="2"/>
      <c r="Y48" s="11"/>
    </row>
    <row r="49" spans="3:25" x14ac:dyDescent="0.2">
      <c r="C49" s="1" t="s">
        <v>0</v>
      </c>
    </row>
    <row r="51" spans="3:25" x14ac:dyDescent="0.2">
      <c r="Y51" s="11"/>
    </row>
    <row r="52" spans="3:25" x14ac:dyDescent="0.2">
      <c r="Y52" s="11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9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Borders, Richard C.</cp:lastModifiedBy>
  <cp:lastPrinted>2015-06-19T15:00:20Z</cp:lastPrinted>
  <dcterms:created xsi:type="dcterms:W3CDTF">1999-08-09T16:10:18Z</dcterms:created>
  <dcterms:modified xsi:type="dcterms:W3CDTF">2023-05-10T16:16:56Z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826ce-7c18-471d-9596-93de5bae332e_Enabled">
    <vt:lpwstr>true</vt:lpwstr>
  </property>
  <property fmtid="{D5CDD505-2E9C-101B-9397-08002B2CF9AE}" pid="3" name="MSIP_Label_ed3826ce-7c18-471d-9596-93de5bae332e_SetDate">
    <vt:lpwstr>2023-05-10T16:16:38Z</vt:lpwstr>
  </property>
  <property fmtid="{D5CDD505-2E9C-101B-9397-08002B2CF9AE}" pid="4" name="MSIP_Label_ed3826ce-7c18-471d-9596-93de5bae332e_Method">
    <vt:lpwstr>Standard</vt:lpwstr>
  </property>
  <property fmtid="{D5CDD505-2E9C-101B-9397-08002B2CF9AE}" pid="5" name="MSIP_Label_ed3826ce-7c18-471d-9596-93de5bae332e_Name">
    <vt:lpwstr>Internal</vt:lpwstr>
  </property>
  <property fmtid="{D5CDD505-2E9C-101B-9397-08002B2CF9AE}" pid="6" name="MSIP_Label_ed3826ce-7c18-471d-9596-93de5bae332e_SiteId">
    <vt:lpwstr>c0a02e2d-1186-410a-8895-0a4a252ebf17</vt:lpwstr>
  </property>
  <property fmtid="{D5CDD505-2E9C-101B-9397-08002B2CF9AE}" pid="7" name="MSIP_Label_ed3826ce-7c18-471d-9596-93de5bae332e_ActionId">
    <vt:lpwstr>18e38c41-9c0d-4ced-bbf9-95cee098cb7a</vt:lpwstr>
  </property>
  <property fmtid="{D5CDD505-2E9C-101B-9397-08002B2CF9AE}" pid="8" name="MSIP_Label_ed3826ce-7c18-471d-9596-93de5bae332e_ContentBits">
    <vt:lpwstr>0</vt:lpwstr>
  </property>
</Properties>
</file>