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23data\GASTRANS\gascomposition\"/>
    </mc:Choice>
  </mc:AlternateContent>
  <xr:revisionPtr revIDLastSave="0" documentId="13_ncr:1_{D5566792-20CA-4E3D-819F-CD12660BB87E}" xr6:coauthVersionLast="47" xr6:coauthVersionMax="47" xr10:uidLastSave="{00000000-0000-0000-0000-000000000000}"/>
  <bookViews>
    <workbookView xWindow="-120" yWindow="-120" windowWidth="29040" windowHeight="15720" tabRatio="954" activeTab="11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26" l="1"/>
  <c r="W45" i="26"/>
  <c r="R45" i="26"/>
  <c r="O45" i="26"/>
  <c r="L45" i="26"/>
  <c r="I45" i="26"/>
  <c r="F45" i="26"/>
  <c r="Y44" i="26"/>
  <c r="W44" i="26"/>
  <c r="R44" i="26"/>
  <c r="O44" i="26"/>
  <c r="L44" i="26"/>
  <c r="I44" i="26"/>
  <c r="F44" i="26"/>
  <c r="Y40" i="26"/>
  <c r="W40" i="26"/>
  <c r="R40" i="26"/>
  <c r="O40" i="26"/>
  <c r="L40" i="26"/>
  <c r="I40" i="26"/>
  <c r="F40" i="26"/>
  <c r="Y39" i="26"/>
  <c r="W39" i="26"/>
  <c r="R39" i="26"/>
  <c r="O39" i="26"/>
  <c r="L39" i="26"/>
  <c r="I39" i="26"/>
  <c r="F39" i="26"/>
  <c r="U31" i="26"/>
  <c r="Y29" i="26"/>
  <c r="W29" i="26"/>
  <c r="R29" i="26"/>
  <c r="O29" i="26"/>
  <c r="L29" i="26"/>
  <c r="I29" i="26"/>
  <c r="F29" i="26"/>
  <c r="Y28" i="26"/>
  <c r="W28" i="26"/>
  <c r="R28" i="26"/>
  <c r="O28" i="26"/>
  <c r="L28" i="26"/>
  <c r="I28" i="26"/>
  <c r="F28" i="26"/>
  <c r="Y27" i="26"/>
  <c r="W27" i="26"/>
  <c r="R27" i="26"/>
  <c r="O27" i="26"/>
  <c r="L27" i="26"/>
  <c r="I27" i="26"/>
  <c r="F27" i="26"/>
  <c r="Y26" i="26"/>
  <c r="W26" i="26"/>
  <c r="R26" i="26"/>
  <c r="O26" i="26"/>
  <c r="L26" i="26"/>
  <c r="I26" i="26"/>
  <c r="F26" i="26"/>
  <c r="Y25" i="26"/>
  <c r="W25" i="26"/>
  <c r="R25" i="26"/>
  <c r="O25" i="26"/>
  <c r="L25" i="26"/>
  <c r="I25" i="26"/>
  <c r="F25" i="26"/>
  <c r="Y24" i="26"/>
  <c r="W24" i="26"/>
  <c r="R24" i="26"/>
  <c r="O24" i="26"/>
  <c r="L24" i="26"/>
  <c r="I24" i="26"/>
  <c r="F24" i="26"/>
  <c r="Y23" i="26"/>
  <c r="W23" i="26"/>
  <c r="R23" i="26"/>
  <c r="O23" i="26"/>
  <c r="L23" i="26"/>
  <c r="I23" i="26"/>
  <c r="F23" i="26"/>
  <c r="Y22" i="26"/>
  <c r="W22" i="26"/>
  <c r="R22" i="26"/>
  <c r="O22" i="26"/>
  <c r="L22" i="26"/>
  <c r="I22" i="26"/>
  <c r="F22" i="26"/>
  <c r="Y21" i="26"/>
  <c r="W21" i="26"/>
  <c r="W31" i="26" s="1"/>
  <c r="R21" i="26"/>
  <c r="O21" i="26"/>
  <c r="L21" i="26"/>
  <c r="I21" i="26"/>
  <c r="F21" i="26"/>
  <c r="Y20" i="26"/>
  <c r="W20" i="26"/>
  <c r="R20" i="26"/>
  <c r="O20" i="26"/>
  <c r="L20" i="26"/>
  <c r="I20" i="26"/>
  <c r="F20" i="26"/>
  <c r="Y19" i="26"/>
  <c r="W19" i="26"/>
  <c r="R19" i="26"/>
  <c r="O19" i="26"/>
  <c r="L19" i="26"/>
  <c r="I19" i="26"/>
  <c r="F19" i="26"/>
  <c r="Y18" i="26"/>
  <c r="W18" i="26"/>
  <c r="R18" i="26"/>
  <c r="O18" i="26"/>
  <c r="L18" i="26"/>
  <c r="I18" i="26"/>
  <c r="F18" i="26"/>
  <c r="Y17" i="26"/>
  <c r="W17" i="26"/>
  <c r="R17" i="26"/>
  <c r="O17" i="26"/>
  <c r="L17" i="26"/>
  <c r="L31" i="26" s="1"/>
  <c r="I17" i="26"/>
  <c r="F17" i="26"/>
  <c r="Y16" i="26"/>
  <c r="Y31" i="26" s="1"/>
  <c r="W16" i="26"/>
  <c r="R16" i="26"/>
  <c r="R31" i="26" s="1"/>
  <c r="O16" i="26"/>
  <c r="O31" i="26" s="1"/>
  <c r="L16" i="26"/>
  <c r="I16" i="26"/>
  <c r="I31" i="26" s="1"/>
  <c r="F16" i="26"/>
  <c r="F31" i="26" s="1"/>
  <c r="Y12" i="26"/>
  <c r="R12" i="26"/>
  <c r="O12" i="26"/>
  <c r="K12" i="26"/>
  <c r="W12" i="26" s="1"/>
  <c r="I12" i="26"/>
  <c r="F12" i="26"/>
  <c r="Y45" i="31"/>
  <c r="W45" i="31"/>
  <c r="R45" i="31"/>
  <c r="O45" i="31"/>
  <c r="L45" i="31"/>
  <c r="I45" i="31"/>
  <c r="F45" i="31"/>
  <c r="Y44" i="31"/>
  <c r="W44" i="31"/>
  <c r="R44" i="31"/>
  <c r="O44" i="31"/>
  <c r="L44" i="31"/>
  <c r="I44" i="31"/>
  <c r="F44" i="31"/>
  <c r="Y40" i="31"/>
  <c r="W40" i="31"/>
  <c r="R40" i="31"/>
  <c r="O40" i="31"/>
  <c r="L40" i="31"/>
  <c r="I40" i="31"/>
  <c r="F40" i="31"/>
  <c r="Y39" i="31"/>
  <c r="W39" i="31"/>
  <c r="R39" i="31"/>
  <c r="O39" i="31"/>
  <c r="L39" i="31"/>
  <c r="I39" i="31"/>
  <c r="F39" i="31"/>
  <c r="U31" i="31"/>
  <c r="L31" i="31"/>
  <c r="Y29" i="31"/>
  <c r="W29" i="31"/>
  <c r="R29" i="31"/>
  <c r="O29" i="31"/>
  <c r="L29" i="31"/>
  <c r="I29" i="31"/>
  <c r="F29" i="31"/>
  <c r="Y28" i="31"/>
  <c r="W28" i="31"/>
  <c r="R28" i="31"/>
  <c r="O28" i="31"/>
  <c r="L28" i="31"/>
  <c r="I28" i="31"/>
  <c r="F28" i="31"/>
  <c r="Y27" i="31"/>
  <c r="W27" i="31"/>
  <c r="R27" i="31"/>
  <c r="O27" i="31"/>
  <c r="L27" i="31"/>
  <c r="I27" i="31"/>
  <c r="F27" i="31"/>
  <c r="Y26" i="31"/>
  <c r="W26" i="31"/>
  <c r="R26" i="31"/>
  <c r="O26" i="31"/>
  <c r="L26" i="31"/>
  <c r="I26" i="31"/>
  <c r="F26" i="31"/>
  <c r="Y25" i="31"/>
  <c r="W25" i="31"/>
  <c r="R25" i="31"/>
  <c r="O25" i="31"/>
  <c r="L25" i="31"/>
  <c r="I25" i="31"/>
  <c r="F25" i="31"/>
  <c r="Y24" i="31"/>
  <c r="W24" i="31"/>
  <c r="R24" i="31"/>
  <c r="O24" i="31"/>
  <c r="L24" i="31"/>
  <c r="I24" i="31"/>
  <c r="F24" i="31"/>
  <c r="Y23" i="31"/>
  <c r="W23" i="31"/>
  <c r="R23" i="31"/>
  <c r="O23" i="31"/>
  <c r="L23" i="31"/>
  <c r="I23" i="31"/>
  <c r="F23" i="31"/>
  <c r="Y22" i="31"/>
  <c r="W22" i="31"/>
  <c r="R22" i="31"/>
  <c r="O22" i="31"/>
  <c r="L22" i="31"/>
  <c r="I22" i="31"/>
  <c r="F22" i="31"/>
  <c r="Y21" i="31"/>
  <c r="W21" i="31"/>
  <c r="R21" i="31"/>
  <c r="O21" i="31"/>
  <c r="L21" i="31"/>
  <c r="I21" i="31"/>
  <c r="F21" i="31"/>
  <c r="Y20" i="31"/>
  <c r="W20" i="31"/>
  <c r="R20" i="31"/>
  <c r="O20" i="31"/>
  <c r="L20" i="31"/>
  <c r="I20" i="31"/>
  <c r="F20" i="31"/>
  <c r="Y19" i="31"/>
  <c r="W19" i="31"/>
  <c r="R19" i="31"/>
  <c r="O19" i="31"/>
  <c r="O31" i="31" s="1"/>
  <c r="L19" i="31"/>
  <c r="I19" i="31"/>
  <c r="F19" i="31"/>
  <c r="Y18" i="31"/>
  <c r="W18" i="31"/>
  <c r="R18" i="31"/>
  <c r="O18" i="31"/>
  <c r="L18" i="31"/>
  <c r="I18" i="31"/>
  <c r="F18" i="31"/>
  <c r="Y17" i="31"/>
  <c r="W17" i="31"/>
  <c r="R17" i="31"/>
  <c r="O17" i="31"/>
  <c r="L17" i="31"/>
  <c r="I17" i="31"/>
  <c r="F17" i="31"/>
  <c r="Y16" i="31"/>
  <c r="Y31" i="31" s="1"/>
  <c r="W16" i="31"/>
  <c r="W31" i="31" s="1"/>
  <c r="R16" i="31"/>
  <c r="R31" i="31" s="1"/>
  <c r="O16" i="31"/>
  <c r="L16" i="31"/>
  <c r="I16" i="31"/>
  <c r="I31" i="31" s="1"/>
  <c r="F16" i="31"/>
  <c r="F31" i="31" s="1"/>
  <c r="Y12" i="31"/>
  <c r="W12" i="31"/>
  <c r="R12" i="31"/>
  <c r="O12" i="31"/>
  <c r="K12" i="31"/>
  <c r="I12" i="31"/>
  <c r="F12" i="31"/>
  <c r="Y45" i="32"/>
  <c r="W45" i="32"/>
  <c r="R45" i="32"/>
  <c r="O45" i="32"/>
  <c r="L45" i="32"/>
  <c r="I45" i="32"/>
  <c r="F45" i="32"/>
  <c r="Y44" i="32"/>
  <c r="W44" i="32"/>
  <c r="R44" i="32"/>
  <c r="O44" i="32"/>
  <c r="L44" i="32"/>
  <c r="I44" i="32"/>
  <c r="F44" i="32"/>
  <c r="Y40" i="32"/>
  <c r="W40" i="32"/>
  <c r="R40" i="32"/>
  <c r="O40" i="32"/>
  <c r="L40" i="32"/>
  <c r="I40" i="32"/>
  <c r="F40" i="32"/>
  <c r="Y39" i="32"/>
  <c r="W39" i="32"/>
  <c r="R39" i="32"/>
  <c r="O39" i="32"/>
  <c r="L39" i="32"/>
  <c r="I39" i="32"/>
  <c r="F39" i="32"/>
  <c r="U31" i="32"/>
  <c r="R31" i="32"/>
  <c r="Y29" i="32"/>
  <c r="W29" i="32"/>
  <c r="R29" i="32"/>
  <c r="O29" i="32"/>
  <c r="L29" i="32"/>
  <c r="I29" i="32"/>
  <c r="F29" i="32"/>
  <c r="Y28" i="32"/>
  <c r="W28" i="32"/>
  <c r="R28" i="32"/>
  <c r="O28" i="32"/>
  <c r="L28" i="32"/>
  <c r="I28" i="32"/>
  <c r="F28" i="32"/>
  <c r="Y27" i="32"/>
  <c r="W27" i="32"/>
  <c r="R27" i="32"/>
  <c r="O27" i="32"/>
  <c r="L27" i="32"/>
  <c r="I27" i="32"/>
  <c r="F27" i="32"/>
  <c r="Y26" i="32"/>
  <c r="W26" i="32"/>
  <c r="R26" i="32"/>
  <c r="O26" i="32"/>
  <c r="L26" i="32"/>
  <c r="I26" i="32"/>
  <c r="F26" i="32"/>
  <c r="Y25" i="32"/>
  <c r="W25" i="32"/>
  <c r="R25" i="32"/>
  <c r="O25" i="32"/>
  <c r="L25" i="32"/>
  <c r="I25" i="32"/>
  <c r="F25" i="32"/>
  <c r="Y24" i="32"/>
  <c r="W24" i="32"/>
  <c r="R24" i="32"/>
  <c r="O24" i="32"/>
  <c r="L24" i="32"/>
  <c r="I24" i="32"/>
  <c r="F24" i="32"/>
  <c r="Y23" i="32"/>
  <c r="W23" i="32"/>
  <c r="R23" i="32"/>
  <c r="O23" i="32"/>
  <c r="L23" i="32"/>
  <c r="I23" i="32"/>
  <c r="F23" i="32"/>
  <c r="Y22" i="32"/>
  <c r="W22" i="32"/>
  <c r="R22" i="32"/>
  <c r="O22" i="32"/>
  <c r="L22" i="32"/>
  <c r="I22" i="32"/>
  <c r="F22" i="32"/>
  <c r="Y21" i="32"/>
  <c r="W21" i="32"/>
  <c r="R21" i="32"/>
  <c r="O21" i="32"/>
  <c r="L21" i="32"/>
  <c r="I21" i="32"/>
  <c r="F21" i="32"/>
  <c r="Y20" i="32"/>
  <c r="W20" i="32"/>
  <c r="R20" i="32"/>
  <c r="O20" i="32"/>
  <c r="L20" i="32"/>
  <c r="I20" i="32"/>
  <c r="F20" i="32"/>
  <c r="Y19" i="32"/>
  <c r="W19" i="32"/>
  <c r="R19" i="32"/>
  <c r="O19" i="32"/>
  <c r="L19" i="32"/>
  <c r="I19" i="32"/>
  <c r="F19" i="32"/>
  <c r="Y18" i="32"/>
  <c r="W18" i="32"/>
  <c r="R18" i="32"/>
  <c r="O18" i="32"/>
  <c r="L18" i="32"/>
  <c r="I18" i="32"/>
  <c r="F18" i="32"/>
  <c r="Y17" i="32"/>
  <c r="W17" i="32"/>
  <c r="R17" i="32"/>
  <c r="O17" i="32"/>
  <c r="L17" i="32"/>
  <c r="I17" i="32"/>
  <c r="F17" i="32"/>
  <c r="Y16" i="32"/>
  <c r="Y31" i="32" s="1"/>
  <c r="W16" i="32"/>
  <c r="W31" i="32" s="1"/>
  <c r="R16" i="32"/>
  <c r="O16" i="32"/>
  <c r="O31" i="32" s="1"/>
  <c r="L16" i="32"/>
  <c r="L31" i="32" s="1"/>
  <c r="I16" i="32"/>
  <c r="I31" i="32" s="1"/>
  <c r="F16" i="32"/>
  <c r="F31" i="32" s="1"/>
  <c r="Y12" i="32"/>
  <c r="W12" i="32"/>
  <c r="R12" i="32"/>
  <c r="O12" i="32"/>
  <c r="K12" i="32"/>
  <c r="I12" i="32"/>
  <c r="F12" i="32"/>
  <c r="Y45" i="34"/>
  <c r="W45" i="34"/>
  <c r="R45" i="34"/>
  <c r="O45" i="34"/>
  <c r="L45" i="34"/>
  <c r="I45" i="34"/>
  <c r="F45" i="34"/>
  <c r="Y44" i="34"/>
  <c r="W44" i="34"/>
  <c r="R44" i="34"/>
  <c r="O44" i="34"/>
  <c r="L44" i="34"/>
  <c r="I44" i="34"/>
  <c r="F44" i="34"/>
  <c r="Y40" i="34"/>
  <c r="W40" i="34"/>
  <c r="R40" i="34"/>
  <c r="O40" i="34"/>
  <c r="L40" i="34"/>
  <c r="I40" i="34"/>
  <c r="F40" i="34"/>
  <c r="Y39" i="34"/>
  <c r="W39" i="34"/>
  <c r="R39" i="34"/>
  <c r="O39" i="34"/>
  <c r="L39" i="34"/>
  <c r="I39" i="34"/>
  <c r="F39" i="34"/>
  <c r="U31" i="34"/>
  <c r="Y29" i="34"/>
  <c r="W29" i="34"/>
  <c r="R29" i="34"/>
  <c r="O29" i="34"/>
  <c r="L29" i="34"/>
  <c r="I29" i="34"/>
  <c r="F29" i="34"/>
  <c r="Y28" i="34"/>
  <c r="W28" i="34"/>
  <c r="R28" i="34"/>
  <c r="O28" i="34"/>
  <c r="L28" i="34"/>
  <c r="I28" i="34"/>
  <c r="F28" i="34"/>
  <c r="Y27" i="34"/>
  <c r="W27" i="34"/>
  <c r="R27" i="34"/>
  <c r="O27" i="34"/>
  <c r="L27" i="34"/>
  <c r="I27" i="34"/>
  <c r="F27" i="34"/>
  <c r="Y26" i="34"/>
  <c r="W26" i="34"/>
  <c r="R26" i="34"/>
  <c r="O26" i="34"/>
  <c r="L26" i="34"/>
  <c r="I26" i="34"/>
  <c r="F26" i="34"/>
  <c r="Y25" i="34"/>
  <c r="W25" i="34"/>
  <c r="R25" i="34"/>
  <c r="O25" i="34"/>
  <c r="L25" i="34"/>
  <c r="I25" i="34"/>
  <c r="F25" i="34"/>
  <c r="Y24" i="34"/>
  <c r="W24" i="34"/>
  <c r="R24" i="34"/>
  <c r="O24" i="34"/>
  <c r="L24" i="34"/>
  <c r="I24" i="34"/>
  <c r="F24" i="34"/>
  <c r="Y23" i="34"/>
  <c r="W23" i="34"/>
  <c r="R23" i="34"/>
  <c r="O23" i="34"/>
  <c r="L23" i="34"/>
  <c r="I23" i="34"/>
  <c r="F23" i="34"/>
  <c r="Y22" i="34"/>
  <c r="W22" i="34"/>
  <c r="R22" i="34"/>
  <c r="O22" i="34"/>
  <c r="L22" i="34"/>
  <c r="I22" i="34"/>
  <c r="F22" i="34"/>
  <c r="Y21" i="34"/>
  <c r="W21" i="34"/>
  <c r="R21" i="34"/>
  <c r="O21" i="34"/>
  <c r="L21" i="34"/>
  <c r="I21" i="34"/>
  <c r="F21" i="34"/>
  <c r="Y20" i="34"/>
  <c r="W20" i="34"/>
  <c r="R20" i="34"/>
  <c r="O20" i="34"/>
  <c r="L20" i="34"/>
  <c r="I20" i="34"/>
  <c r="F20" i="34"/>
  <c r="Y19" i="34"/>
  <c r="W19" i="34"/>
  <c r="W31" i="34" s="1"/>
  <c r="R19" i="34"/>
  <c r="O19" i="34"/>
  <c r="L19" i="34"/>
  <c r="I19" i="34"/>
  <c r="F19" i="34"/>
  <c r="Y18" i="34"/>
  <c r="W18" i="34"/>
  <c r="R18" i="34"/>
  <c r="R31" i="34" s="1"/>
  <c r="O18" i="34"/>
  <c r="L18" i="34"/>
  <c r="I18" i="34"/>
  <c r="F18" i="34"/>
  <c r="Y17" i="34"/>
  <c r="W17" i="34"/>
  <c r="R17" i="34"/>
  <c r="O17" i="34"/>
  <c r="L17" i="34"/>
  <c r="I17" i="34"/>
  <c r="F17" i="34"/>
  <c r="Y16" i="34"/>
  <c r="Y31" i="34" s="1"/>
  <c r="W16" i="34"/>
  <c r="R16" i="34"/>
  <c r="O16" i="34"/>
  <c r="O31" i="34" s="1"/>
  <c r="L16" i="34"/>
  <c r="L31" i="34" s="1"/>
  <c r="I16" i="34"/>
  <c r="I31" i="34" s="1"/>
  <c r="F16" i="34"/>
  <c r="F31" i="34" s="1"/>
  <c r="Y12" i="34"/>
  <c r="W12" i="34"/>
  <c r="R12" i="34"/>
  <c r="O12" i="34"/>
  <c r="K12" i="34"/>
  <c r="I12" i="34"/>
  <c r="F12" i="34"/>
  <c r="Y45" i="33"/>
  <c r="W45" i="33"/>
  <c r="R45" i="33"/>
  <c r="O45" i="33"/>
  <c r="L45" i="33"/>
  <c r="I45" i="33"/>
  <c r="F45" i="33"/>
  <c r="Y44" i="33"/>
  <c r="W44" i="33"/>
  <c r="R44" i="33"/>
  <c r="O44" i="33"/>
  <c r="L44" i="33"/>
  <c r="I44" i="33"/>
  <c r="F44" i="33"/>
  <c r="Y40" i="33"/>
  <c r="W40" i="33"/>
  <c r="R40" i="33"/>
  <c r="O40" i="33"/>
  <c r="L40" i="33"/>
  <c r="I40" i="33"/>
  <c r="F40" i="33"/>
  <c r="Y39" i="33"/>
  <c r="W39" i="33"/>
  <c r="R39" i="33"/>
  <c r="O39" i="33"/>
  <c r="L39" i="33"/>
  <c r="I39" i="33"/>
  <c r="F39" i="33"/>
  <c r="U31" i="33"/>
  <c r="Y29" i="33"/>
  <c r="W29" i="33"/>
  <c r="R29" i="33"/>
  <c r="O29" i="33"/>
  <c r="L29" i="33"/>
  <c r="I29" i="33"/>
  <c r="F29" i="33"/>
  <c r="Y28" i="33"/>
  <c r="W28" i="33"/>
  <c r="R28" i="33"/>
  <c r="O28" i="33"/>
  <c r="L28" i="33"/>
  <c r="I28" i="33"/>
  <c r="F28" i="33"/>
  <c r="Y27" i="33"/>
  <c r="W27" i="33"/>
  <c r="R27" i="33"/>
  <c r="O27" i="33"/>
  <c r="L27" i="33"/>
  <c r="I27" i="33"/>
  <c r="F27" i="33"/>
  <c r="Y26" i="33"/>
  <c r="W26" i="33"/>
  <c r="R26" i="33"/>
  <c r="O26" i="33"/>
  <c r="L26" i="33"/>
  <c r="I26" i="33"/>
  <c r="F26" i="33"/>
  <c r="Y25" i="33"/>
  <c r="W25" i="33"/>
  <c r="R25" i="33"/>
  <c r="O25" i="33"/>
  <c r="L25" i="33"/>
  <c r="I25" i="33"/>
  <c r="F25" i="33"/>
  <c r="Y24" i="33"/>
  <c r="W24" i="33"/>
  <c r="R24" i="33"/>
  <c r="O24" i="33"/>
  <c r="L24" i="33"/>
  <c r="I24" i="33"/>
  <c r="F24" i="33"/>
  <c r="Y23" i="33"/>
  <c r="W23" i="33"/>
  <c r="R23" i="33"/>
  <c r="O23" i="33"/>
  <c r="L23" i="33"/>
  <c r="I23" i="33"/>
  <c r="F23" i="33"/>
  <c r="Y22" i="33"/>
  <c r="W22" i="33"/>
  <c r="R22" i="33"/>
  <c r="O22" i="33"/>
  <c r="L22" i="33"/>
  <c r="I22" i="33"/>
  <c r="F22" i="33"/>
  <c r="Y21" i="33"/>
  <c r="W21" i="33"/>
  <c r="W31" i="33" s="1"/>
  <c r="R21" i="33"/>
  <c r="O21" i="33"/>
  <c r="L21" i="33"/>
  <c r="I21" i="33"/>
  <c r="F21" i="33"/>
  <c r="Y20" i="33"/>
  <c r="W20" i="33"/>
  <c r="R20" i="33"/>
  <c r="O20" i="33"/>
  <c r="L20" i="33"/>
  <c r="I20" i="33"/>
  <c r="F20" i="33"/>
  <c r="Y19" i="33"/>
  <c r="W19" i="33"/>
  <c r="R19" i="33"/>
  <c r="O19" i="33"/>
  <c r="L19" i="33"/>
  <c r="I19" i="33"/>
  <c r="F19" i="33"/>
  <c r="Y18" i="33"/>
  <c r="W18" i="33"/>
  <c r="R18" i="33"/>
  <c r="O18" i="33"/>
  <c r="L18" i="33"/>
  <c r="I18" i="33"/>
  <c r="F18" i="33"/>
  <c r="Y17" i="33"/>
  <c r="W17" i="33"/>
  <c r="R17" i="33"/>
  <c r="R31" i="33" s="1"/>
  <c r="O17" i="33"/>
  <c r="L17" i="33"/>
  <c r="I17" i="33"/>
  <c r="F17" i="33"/>
  <c r="Y16" i="33"/>
  <c r="Y31" i="33" s="1"/>
  <c r="W16" i="33"/>
  <c r="R16" i="33"/>
  <c r="O16" i="33"/>
  <c r="O31" i="33" s="1"/>
  <c r="L16" i="33"/>
  <c r="L31" i="33" s="1"/>
  <c r="I16" i="33"/>
  <c r="I31" i="33" s="1"/>
  <c r="F16" i="33"/>
  <c r="F31" i="33" s="1"/>
  <c r="Y12" i="33"/>
  <c r="R12" i="33"/>
  <c r="O12" i="33"/>
  <c r="K12" i="33"/>
  <c r="W12" i="33" s="1"/>
  <c r="I12" i="33"/>
  <c r="F12" i="33"/>
  <c r="Y45" i="36"/>
  <c r="W45" i="36"/>
  <c r="R45" i="36"/>
  <c r="O45" i="36"/>
  <c r="L45" i="36"/>
  <c r="I45" i="36"/>
  <c r="F45" i="36"/>
  <c r="Y44" i="36"/>
  <c r="W44" i="36"/>
  <c r="R44" i="36"/>
  <c r="O44" i="36"/>
  <c r="L44" i="36"/>
  <c r="I44" i="36"/>
  <c r="F44" i="36"/>
  <c r="Y40" i="36"/>
  <c r="W40" i="36"/>
  <c r="R40" i="36"/>
  <c r="O40" i="36"/>
  <c r="L40" i="36"/>
  <c r="I40" i="36"/>
  <c r="F40" i="36"/>
  <c r="Y39" i="36"/>
  <c r="W39" i="36"/>
  <c r="R39" i="36"/>
  <c r="O39" i="36"/>
  <c r="L39" i="36"/>
  <c r="I39" i="36"/>
  <c r="F39" i="36"/>
  <c r="U31" i="36"/>
  <c r="R31" i="36"/>
  <c r="Y29" i="36"/>
  <c r="W29" i="36"/>
  <c r="R29" i="36"/>
  <c r="O29" i="36"/>
  <c r="L29" i="36"/>
  <c r="I29" i="36"/>
  <c r="F29" i="36"/>
  <c r="Y28" i="36"/>
  <c r="W28" i="36"/>
  <c r="R28" i="36"/>
  <c r="O28" i="36"/>
  <c r="L28" i="36"/>
  <c r="I28" i="36"/>
  <c r="F28" i="36"/>
  <c r="Y27" i="36"/>
  <c r="W27" i="36"/>
  <c r="R27" i="36"/>
  <c r="O27" i="36"/>
  <c r="L27" i="36"/>
  <c r="I27" i="36"/>
  <c r="F27" i="36"/>
  <c r="Y26" i="36"/>
  <c r="W26" i="36"/>
  <c r="R26" i="36"/>
  <c r="O26" i="36"/>
  <c r="L26" i="36"/>
  <c r="I26" i="36"/>
  <c r="F26" i="36"/>
  <c r="Y25" i="36"/>
  <c r="W25" i="36"/>
  <c r="R25" i="36"/>
  <c r="O25" i="36"/>
  <c r="L25" i="36"/>
  <c r="I25" i="36"/>
  <c r="F25" i="36"/>
  <c r="Y24" i="36"/>
  <c r="W24" i="36"/>
  <c r="R24" i="36"/>
  <c r="O24" i="36"/>
  <c r="L24" i="36"/>
  <c r="I24" i="36"/>
  <c r="F24" i="36"/>
  <c r="Y23" i="36"/>
  <c r="W23" i="36"/>
  <c r="R23" i="36"/>
  <c r="O23" i="36"/>
  <c r="L23" i="36"/>
  <c r="I23" i="36"/>
  <c r="F23" i="36"/>
  <c r="Y22" i="36"/>
  <c r="W22" i="36"/>
  <c r="R22" i="36"/>
  <c r="O22" i="36"/>
  <c r="L22" i="36"/>
  <c r="I22" i="36"/>
  <c r="F22" i="36"/>
  <c r="Y21" i="36"/>
  <c r="W21" i="36"/>
  <c r="R21" i="36"/>
  <c r="O21" i="36"/>
  <c r="L21" i="36"/>
  <c r="I21" i="36"/>
  <c r="F21" i="36"/>
  <c r="Y20" i="36"/>
  <c r="W20" i="36"/>
  <c r="R20" i="36"/>
  <c r="O20" i="36"/>
  <c r="L20" i="36"/>
  <c r="I20" i="36"/>
  <c r="F20" i="36"/>
  <c r="Y19" i="36"/>
  <c r="W19" i="36"/>
  <c r="R19" i="36"/>
  <c r="O19" i="36"/>
  <c r="L19" i="36"/>
  <c r="I19" i="36"/>
  <c r="F19" i="36"/>
  <c r="Y18" i="36"/>
  <c r="W18" i="36"/>
  <c r="R18" i="36"/>
  <c r="O18" i="36"/>
  <c r="L18" i="36"/>
  <c r="I18" i="36"/>
  <c r="F18" i="36"/>
  <c r="Y17" i="36"/>
  <c r="W17" i="36"/>
  <c r="R17" i="36"/>
  <c r="O17" i="36"/>
  <c r="L17" i="36"/>
  <c r="I17" i="36"/>
  <c r="F17" i="36"/>
  <c r="Y16" i="36"/>
  <c r="Y31" i="36" s="1"/>
  <c r="W16" i="36"/>
  <c r="W31" i="36" s="1"/>
  <c r="R16" i="36"/>
  <c r="O16" i="36"/>
  <c r="O31" i="36" s="1"/>
  <c r="L16" i="36"/>
  <c r="L31" i="36" s="1"/>
  <c r="I16" i="36"/>
  <c r="I31" i="36" s="1"/>
  <c r="F16" i="36"/>
  <c r="F31" i="36" s="1"/>
  <c r="Y12" i="36"/>
  <c r="W12" i="36"/>
  <c r="R12" i="36"/>
  <c r="O12" i="36"/>
  <c r="K12" i="36"/>
  <c r="I12" i="36"/>
  <c r="F12" i="36"/>
  <c r="Y45" i="37"/>
  <c r="W45" i="37"/>
  <c r="R45" i="37"/>
  <c r="O45" i="37"/>
  <c r="L45" i="37"/>
  <c r="I45" i="37"/>
  <c r="F45" i="37"/>
  <c r="Y44" i="37"/>
  <c r="W44" i="37"/>
  <c r="R44" i="37"/>
  <c r="O44" i="37"/>
  <c r="L44" i="37"/>
  <c r="I44" i="37"/>
  <c r="F44" i="37"/>
  <c r="Y40" i="37"/>
  <c r="W40" i="37"/>
  <c r="R40" i="37"/>
  <c r="O40" i="37"/>
  <c r="L40" i="37"/>
  <c r="I40" i="37"/>
  <c r="F40" i="37"/>
  <c r="Y39" i="37"/>
  <c r="W39" i="37"/>
  <c r="R39" i="37"/>
  <c r="O39" i="37"/>
  <c r="L39" i="37"/>
  <c r="I39" i="37"/>
  <c r="F39" i="37"/>
  <c r="U31" i="37"/>
  <c r="Y29" i="37"/>
  <c r="W29" i="37"/>
  <c r="R29" i="37"/>
  <c r="O29" i="37"/>
  <c r="L29" i="37"/>
  <c r="I29" i="37"/>
  <c r="F29" i="37"/>
  <c r="Y28" i="37"/>
  <c r="W28" i="37"/>
  <c r="R28" i="37"/>
  <c r="O28" i="37"/>
  <c r="L28" i="37"/>
  <c r="I28" i="37"/>
  <c r="F28" i="37"/>
  <c r="Y27" i="37"/>
  <c r="W27" i="37"/>
  <c r="R27" i="37"/>
  <c r="O27" i="37"/>
  <c r="L27" i="37"/>
  <c r="I27" i="37"/>
  <c r="F27" i="37"/>
  <c r="Y26" i="37"/>
  <c r="W26" i="37"/>
  <c r="R26" i="37"/>
  <c r="O26" i="37"/>
  <c r="L26" i="37"/>
  <c r="I26" i="37"/>
  <c r="F26" i="37"/>
  <c r="Y25" i="37"/>
  <c r="W25" i="37"/>
  <c r="R25" i="37"/>
  <c r="O25" i="37"/>
  <c r="L25" i="37"/>
  <c r="I25" i="37"/>
  <c r="F25" i="37"/>
  <c r="Y24" i="37"/>
  <c r="W24" i="37"/>
  <c r="R24" i="37"/>
  <c r="O24" i="37"/>
  <c r="L24" i="37"/>
  <c r="I24" i="37"/>
  <c r="F24" i="37"/>
  <c r="Y23" i="37"/>
  <c r="W23" i="37"/>
  <c r="R23" i="37"/>
  <c r="O23" i="37"/>
  <c r="L23" i="37"/>
  <c r="I23" i="37"/>
  <c r="F23" i="37"/>
  <c r="Y22" i="37"/>
  <c r="W22" i="37"/>
  <c r="R22" i="37"/>
  <c r="R31" i="37" s="1"/>
  <c r="O22" i="37"/>
  <c r="L22" i="37"/>
  <c r="I22" i="37"/>
  <c r="F22" i="37"/>
  <c r="Y21" i="37"/>
  <c r="W21" i="37"/>
  <c r="R21" i="37"/>
  <c r="O21" i="37"/>
  <c r="L21" i="37"/>
  <c r="I21" i="37"/>
  <c r="F21" i="37"/>
  <c r="Y20" i="37"/>
  <c r="W20" i="37"/>
  <c r="R20" i="37"/>
  <c r="O20" i="37"/>
  <c r="L20" i="37"/>
  <c r="I20" i="37"/>
  <c r="F20" i="37"/>
  <c r="Y19" i="37"/>
  <c r="W19" i="37"/>
  <c r="W31" i="37" s="1"/>
  <c r="R19" i="37"/>
  <c r="O19" i="37"/>
  <c r="L19" i="37"/>
  <c r="I19" i="37"/>
  <c r="F19" i="37"/>
  <c r="Y18" i="37"/>
  <c r="W18" i="37"/>
  <c r="R18" i="37"/>
  <c r="O18" i="37"/>
  <c r="L18" i="37"/>
  <c r="I18" i="37"/>
  <c r="F18" i="37"/>
  <c r="Y17" i="37"/>
  <c r="W17" i="37"/>
  <c r="R17" i="37"/>
  <c r="O17" i="37"/>
  <c r="L17" i="37"/>
  <c r="I17" i="37"/>
  <c r="F17" i="37"/>
  <c r="Y16" i="37"/>
  <c r="Y31" i="37" s="1"/>
  <c r="W16" i="37"/>
  <c r="R16" i="37"/>
  <c r="O16" i="37"/>
  <c r="O31" i="37" s="1"/>
  <c r="L16" i="37"/>
  <c r="L31" i="37" s="1"/>
  <c r="I16" i="37"/>
  <c r="I31" i="37" s="1"/>
  <c r="F16" i="37"/>
  <c r="F31" i="37" s="1"/>
  <c r="Y12" i="37"/>
  <c r="W12" i="37"/>
  <c r="R12" i="37"/>
  <c r="O12" i="37"/>
  <c r="K12" i="37"/>
  <c r="I12" i="37"/>
  <c r="F12" i="37"/>
  <c r="Y45" i="38"/>
  <c r="W45" i="38"/>
  <c r="R45" i="38"/>
  <c r="O45" i="38"/>
  <c r="L45" i="38"/>
  <c r="I45" i="38"/>
  <c r="F45" i="38"/>
  <c r="Y44" i="38"/>
  <c r="W44" i="38"/>
  <c r="R44" i="38"/>
  <c r="O44" i="38"/>
  <c r="L44" i="38"/>
  <c r="I44" i="38"/>
  <c r="F44" i="38"/>
  <c r="Y40" i="38"/>
  <c r="W40" i="38"/>
  <c r="R40" i="38"/>
  <c r="O40" i="38"/>
  <c r="L40" i="38"/>
  <c r="I40" i="38"/>
  <c r="F40" i="38"/>
  <c r="Y39" i="38"/>
  <c r="W39" i="38"/>
  <c r="R39" i="38"/>
  <c r="O39" i="38"/>
  <c r="L39" i="38"/>
  <c r="I39" i="38"/>
  <c r="F39" i="38"/>
  <c r="U31" i="38"/>
  <c r="Y29" i="38"/>
  <c r="W29" i="38"/>
  <c r="R29" i="38"/>
  <c r="O29" i="38"/>
  <c r="L29" i="38"/>
  <c r="I29" i="38"/>
  <c r="F29" i="38"/>
  <c r="Y28" i="38"/>
  <c r="W28" i="38"/>
  <c r="R28" i="38"/>
  <c r="O28" i="38"/>
  <c r="L28" i="38"/>
  <c r="I28" i="38"/>
  <c r="F28" i="38"/>
  <c r="Y27" i="38"/>
  <c r="W27" i="38"/>
  <c r="R27" i="38"/>
  <c r="O27" i="38"/>
  <c r="L27" i="38"/>
  <c r="I27" i="38"/>
  <c r="F27" i="38"/>
  <c r="Y26" i="38"/>
  <c r="W26" i="38"/>
  <c r="R26" i="38"/>
  <c r="O26" i="38"/>
  <c r="L26" i="38"/>
  <c r="I26" i="38"/>
  <c r="F26" i="38"/>
  <c r="Y25" i="38"/>
  <c r="W25" i="38"/>
  <c r="R25" i="38"/>
  <c r="O25" i="38"/>
  <c r="L25" i="38"/>
  <c r="I25" i="38"/>
  <c r="F25" i="38"/>
  <c r="Y24" i="38"/>
  <c r="W24" i="38"/>
  <c r="R24" i="38"/>
  <c r="O24" i="38"/>
  <c r="L24" i="38"/>
  <c r="I24" i="38"/>
  <c r="F24" i="38"/>
  <c r="Y23" i="38"/>
  <c r="W23" i="38"/>
  <c r="R23" i="38"/>
  <c r="O23" i="38"/>
  <c r="L23" i="38"/>
  <c r="I23" i="38"/>
  <c r="F23" i="38"/>
  <c r="Y22" i="38"/>
  <c r="W22" i="38"/>
  <c r="R22" i="38"/>
  <c r="O22" i="38"/>
  <c r="L22" i="38"/>
  <c r="I22" i="38"/>
  <c r="F22" i="38"/>
  <c r="Y21" i="38"/>
  <c r="W21" i="38"/>
  <c r="R21" i="38"/>
  <c r="O21" i="38"/>
  <c r="L21" i="38"/>
  <c r="I21" i="38"/>
  <c r="F21" i="38"/>
  <c r="Y20" i="38"/>
  <c r="W20" i="38"/>
  <c r="R20" i="38"/>
  <c r="O20" i="38"/>
  <c r="L20" i="38"/>
  <c r="I20" i="38"/>
  <c r="F20" i="38"/>
  <c r="Y19" i="38"/>
  <c r="W19" i="38"/>
  <c r="R19" i="38"/>
  <c r="O19" i="38"/>
  <c r="L19" i="38"/>
  <c r="I19" i="38"/>
  <c r="F19" i="38"/>
  <c r="Y18" i="38"/>
  <c r="W18" i="38"/>
  <c r="W31" i="38" s="1"/>
  <c r="R18" i="38"/>
  <c r="O18" i="38"/>
  <c r="L18" i="38"/>
  <c r="I18" i="38"/>
  <c r="F18" i="38"/>
  <c r="Y17" i="38"/>
  <c r="W17" i="38"/>
  <c r="R17" i="38"/>
  <c r="R31" i="38" s="1"/>
  <c r="O17" i="38"/>
  <c r="L17" i="38"/>
  <c r="I17" i="38"/>
  <c r="I31" i="38" s="1"/>
  <c r="F17" i="38"/>
  <c r="Y16" i="38"/>
  <c r="Y31" i="38" s="1"/>
  <c r="W16" i="38"/>
  <c r="R16" i="38"/>
  <c r="O16" i="38"/>
  <c r="O31" i="38" s="1"/>
  <c r="L16" i="38"/>
  <c r="L31" i="38" s="1"/>
  <c r="I16" i="38"/>
  <c r="F16" i="38"/>
  <c r="F31" i="38" s="1"/>
  <c r="Y12" i="38"/>
  <c r="W12" i="38"/>
  <c r="R12" i="38"/>
  <c r="O12" i="38"/>
  <c r="K12" i="38"/>
  <c r="I12" i="38"/>
  <c r="F12" i="38"/>
  <c r="Y45" i="35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O22" i="35"/>
  <c r="O31" i="35" s="1"/>
  <c r="L22" i="35"/>
  <c r="L31" i="35" s="1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R18" i="35"/>
  <c r="O18" i="35"/>
  <c r="L18" i="35"/>
  <c r="I18" i="35"/>
  <c r="F18" i="35"/>
  <c r="Y17" i="35"/>
  <c r="W17" i="35"/>
  <c r="R17" i="35"/>
  <c r="O17" i="35"/>
  <c r="L17" i="35"/>
  <c r="I17" i="35"/>
  <c r="F17" i="35"/>
  <c r="Y16" i="35"/>
  <c r="Y31" i="35" s="1"/>
  <c r="W16" i="35"/>
  <c r="W31" i="35" s="1"/>
  <c r="R16" i="35"/>
  <c r="R31" i="35" s="1"/>
  <c r="O16" i="35"/>
  <c r="L16" i="35"/>
  <c r="I16" i="35"/>
  <c r="I31" i="35" s="1"/>
  <c r="F16" i="35"/>
  <c r="F31" i="35" s="1"/>
  <c r="Y12" i="35"/>
  <c r="W12" i="35"/>
  <c r="R12" i="35"/>
  <c r="O12" i="35"/>
  <c r="K12" i="35"/>
  <c r="I12" i="35"/>
  <c r="F12" i="35"/>
  <c r="Y45" i="30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R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W31" i="30" s="1"/>
  <c r="R22" i="30"/>
  <c r="O22" i="30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R17" i="30"/>
  <c r="O17" i="30"/>
  <c r="L17" i="30"/>
  <c r="I17" i="30"/>
  <c r="F17" i="30"/>
  <c r="Y16" i="30"/>
  <c r="Y31" i="30" s="1"/>
  <c r="W16" i="30"/>
  <c r="R16" i="30"/>
  <c r="O16" i="30"/>
  <c r="O31" i="30" s="1"/>
  <c r="L16" i="30"/>
  <c r="L31" i="30" s="1"/>
  <c r="I16" i="30"/>
  <c r="I31" i="30" s="1"/>
  <c r="F16" i="30"/>
  <c r="F31" i="30" s="1"/>
  <c r="Y12" i="30"/>
  <c r="W12" i="30"/>
  <c r="R12" i="30"/>
  <c r="O12" i="30"/>
  <c r="K12" i="30"/>
  <c r="I12" i="30"/>
  <c r="F12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Y31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R31" i="39" s="1"/>
  <c r="O22" i="39"/>
  <c r="L22" i="39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W16" i="39"/>
  <c r="W31" i="39" s="1"/>
  <c r="R16" i="39"/>
  <c r="O16" i="39"/>
  <c r="O31" i="39" s="1"/>
  <c r="L16" i="39"/>
  <c r="L31" i="39" s="1"/>
  <c r="I16" i="39"/>
  <c r="I31" i="39" s="1"/>
  <c r="F16" i="39"/>
  <c r="F31" i="39" s="1"/>
  <c r="Y12" i="39"/>
  <c r="W12" i="39"/>
  <c r="R12" i="39"/>
  <c r="O12" i="39"/>
  <c r="K12" i="39"/>
  <c r="I12" i="39"/>
  <c r="F12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W21" i="29"/>
  <c r="W31" i="29" s="1"/>
  <c r="R21" i="29"/>
  <c r="O21" i="29"/>
  <c r="L21" i="29"/>
  <c r="I21" i="29"/>
  <c r="F21" i="29"/>
  <c r="Y20" i="29"/>
  <c r="W20" i="29"/>
  <c r="R20" i="29"/>
  <c r="R31" i="29" s="1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I18" i="29"/>
  <c r="F18" i="29"/>
  <c r="Y17" i="29"/>
  <c r="W17" i="29"/>
  <c r="R17" i="29"/>
  <c r="O17" i="29"/>
  <c r="L17" i="29"/>
  <c r="I17" i="29"/>
  <c r="F17" i="29"/>
  <c r="Y16" i="29"/>
  <c r="Y31" i="29" s="1"/>
  <c r="W16" i="29"/>
  <c r="R16" i="29"/>
  <c r="O16" i="29"/>
  <c r="O31" i="29" s="1"/>
  <c r="L16" i="29"/>
  <c r="L31" i="29" s="1"/>
  <c r="I16" i="29"/>
  <c r="I31" i="29" s="1"/>
  <c r="F16" i="29"/>
  <c r="F31" i="29" s="1"/>
  <c r="Y12" i="29"/>
  <c r="W12" i="29"/>
  <c r="R12" i="29"/>
  <c r="O12" i="29"/>
  <c r="K12" i="29"/>
  <c r="I12" i="29"/>
  <c r="F12" i="29"/>
</calcChain>
</file>

<file path=xl/sharedStrings.xml><?xml version="1.0" encoding="utf-8"?>
<sst xmlns="http://schemas.openxmlformats.org/spreadsheetml/2006/main" count="1224" uniqueCount="59">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</sst>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17" fontId="6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7" fillId="0" borderId="4" xfId="0" applyNumberFormat="1" applyFont="1" applyBorder="1"/>
    <xf numFmtId="2" fontId="7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7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2/December2022_Gas_Quality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October2023_Gas_Quality.xlsx" TargetMode="External"/><Relationship Id="rId1" Type="http://schemas.openxmlformats.org/officeDocument/2006/relationships/externalLinkPath" Target="/GasControl/Gas%20Qualities/Gas%20Quality%202023/October2023_Gas_Quality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November2023_Gas_Quality.xlsx" TargetMode="External"/><Relationship Id="rId1" Type="http://schemas.openxmlformats.org/officeDocument/2006/relationships/externalLinkPath" Target="/GasControl/Gas%20Qualities/Gas%20Quality%202023/November2023_Gas_Quality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December2023_Gas_Quality.xlsx" TargetMode="External"/><Relationship Id="rId1" Type="http://schemas.openxmlformats.org/officeDocument/2006/relationships/externalLinkPath" Target="/GasControl/Gas%20Qualities/Gas%20Quality%202023/December2023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sControl/Gas%20Qualities/Gas%20Quality%202023/February2023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March2023_Gas_Quality.xlsx" TargetMode="External"/><Relationship Id="rId1" Type="http://schemas.openxmlformats.org/officeDocument/2006/relationships/externalLinkPath" Target="/GasControl/Gas%20Qualities/Gas%20Quality%202023/March2023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April2023_Gas_Quality.xlsx" TargetMode="External"/><Relationship Id="rId1" Type="http://schemas.openxmlformats.org/officeDocument/2006/relationships/externalLinkPath" Target="/GasControl/Gas%20Qualities/Gas%20Quality%202023/April2023_Gas_Quality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May2023_Gas_Quality.xlsx" TargetMode="External"/><Relationship Id="rId1" Type="http://schemas.openxmlformats.org/officeDocument/2006/relationships/externalLinkPath" Target="/GasControl/Gas%20Qualities/Gas%20Quality%202023/May2023_Gas_Quality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June2023_Gas_Quality.xlsx" TargetMode="External"/><Relationship Id="rId1" Type="http://schemas.openxmlformats.org/officeDocument/2006/relationships/externalLinkPath" Target="/GasControl/Gas%20Qualities/Gas%20Quality%202023/June2023_Gas_Quality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July2023_Gas_Quality.xlsx" TargetMode="External"/><Relationship Id="rId1" Type="http://schemas.openxmlformats.org/officeDocument/2006/relationships/externalLinkPath" Target="/GasControl/Gas%20Qualities/Gas%20Quality%202023/July2023_Gas_Quality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August2023_Gas_Quality.xlsx" TargetMode="External"/><Relationship Id="rId1" Type="http://schemas.openxmlformats.org/officeDocument/2006/relationships/externalLinkPath" Target="/GasControl/Gas%20Qualities/Gas%20Quality%202023/August2023_Gas_Quality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3\September2023_Gas_Quality.xlsx" TargetMode="External"/><Relationship Id="rId1" Type="http://schemas.openxmlformats.org/officeDocument/2006/relationships/externalLinkPath" Target="/GasControl/Gas%20Qualities/Gas%20Quality%202023/September2023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0.59882700000000011</v>
          </cell>
          <cell r="G25">
            <v>0.58446000000000009</v>
          </cell>
          <cell r="I25">
            <v>0.60122200000000003</v>
          </cell>
          <cell r="L25">
            <v>0.58968900000000002</v>
          </cell>
          <cell r="O25">
            <v>0.58712000000000009</v>
          </cell>
          <cell r="R25">
            <v>0.63820500000000002</v>
          </cell>
          <cell r="U25">
            <v>0.61260100000000006</v>
          </cell>
        </row>
      </sheetData>
      <sheetData sheetId="1">
        <row r="26">
          <cell r="E26">
            <v>1057.5999999999999</v>
          </cell>
          <cell r="K26">
            <v>1036.99</v>
          </cell>
          <cell r="N26">
            <v>1049.73</v>
          </cell>
          <cell r="Q26">
            <v>1030.07</v>
          </cell>
          <cell r="T26">
            <v>1051.8900000000001</v>
          </cell>
          <cell r="W26">
            <v>1087.99</v>
          </cell>
          <cell r="Z26">
            <v>1051.27</v>
          </cell>
        </row>
      </sheetData>
      <sheetData sheetId="2" refreshError="1"/>
      <sheetData sheetId="3">
        <row r="7">
          <cell r="F7">
            <v>44927</v>
          </cell>
        </row>
        <row r="9">
          <cell r="G9">
            <v>1039.6489999999999</v>
          </cell>
          <cell r="J9">
            <v>1060.0129032258064</v>
          </cell>
          <cell r="M9">
            <v>1054.3225806451612</v>
          </cell>
          <cell r="P9">
            <v>1052.2480967741935</v>
          </cell>
          <cell r="S9">
            <v>1032.3417419354839</v>
          </cell>
          <cell r="V9">
            <v>1089.983870967742</v>
          </cell>
          <cell r="Y9">
            <v>1053.6894838709679</v>
          </cell>
        </row>
        <row r="11">
          <cell r="G11">
            <v>0.58589999999999998</v>
          </cell>
          <cell r="J11">
            <v>0.60027419354838718</v>
          </cell>
          <cell r="M11">
            <v>0.59</v>
          </cell>
          <cell r="P11">
            <v>0.60273870967741938</v>
          </cell>
          <cell r="S11">
            <v>0.59107741935483893</v>
          </cell>
          <cell r="V11">
            <v>0.63943870967741945</v>
          </cell>
          <cell r="Y11">
            <v>0.61403225806451622</v>
          </cell>
        </row>
        <row r="13">
          <cell r="G13">
            <v>0.78890000000000005</v>
          </cell>
          <cell r="J13">
            <v>0.85002580645161285</v>
          </cell>
          <cell r="M13">
            <v>0.29580645161290309</v>
          </cell>
          <cell r="P13">
            <v>1.4322741935483871</v>
          </cell>
          <cell r="S13">
            <v>0.52796451612903217</v>
          </cell>
          <cell r="V13">
            <v>2.0912516129032253</v>
          </cell>
          <cell r="Y13">
            <v>2.3787419354838715</v>
          </cell>
        </row>
        <row r="14">
          <cell r="G14">
            <v>0.41539999999999999</v>
          </cell>
          <cell r="J14">
            <v>0.45858064516129021</v>
          </cell>
          <cell r="M14">
            <v>0.32483870967741935</v>
          </cell>
          <cell r="P14">
            <v>0.53804516129032254</v>
          </cell>
          <cell r="S14">
            <v>1.1914774193548385</v>
          </cell>
          <cell r="V14">
            <v>0.89348064516129022</v>
          </cell>
          <cell r="Y14">
            <v>0.56277419354838687</v>
          </cell>
        </row>
        <row r="15">
          <cell r="G15">
            <v>94.067800000000005</v>
          </cell>
          <cell r="J15">
            <v>91.513729032258055</v>
          </cell>
          <cell r="M15">
            <v>93.741290322580667</v>
          </cell>
          <cell r="P15">
            <v>90.81971290322582</v>
          </cell>
          <cell r="S15">
            <v>94.251174193548394</v>
          </cell>
          <cell r="V15">
            <v>83.833312899999996</v>
          </cell>
          <cell r="Y15">
            <v>88.773939999999996</v>
          </cell>
        </row>
        <row r="16">
          <cell r="G16">
            <v>4.5248999999999997</v>
          </cell>
          <cell r="J16">
            <v>6.7829870967741943</v>
          </cell>
          <cell r="M16">
            <v>5.3493548387096785</v>
          </cell>
          <cell r="P16">
            <v>6.9367258064516131</v>
          </cell>
          <cell r="S16">
            <v>3.6438580645161283</v>
          </cell>
          <cell r="V16">
            <v>12.479096774193545</v>
          </cell>
          <cell r="Y16">
            <v>7.6508064516129028</v>
          </cell>
        </row>
        <row r="17">
          <cell r="G17">
            <v>0.1812</v>
          </cell>
          <cell r="J17">
            <v>0.32780967741935485</v>
          </cell>
          <cell r="M17">
            <v>0.21225806451612911</v>
          </cell>
          <cell r="P17">
            <v>0.23202258064516126</v>
          </cell>
          <cell r="S17">
            <v>0.25312258064516124</v>
          </cell>
          <cell r="V17">
            <v>0.65079999999999982</v>
          </cell>
          <cell r="Y17">
            <v>0.5533870967741934</v>
          </cell>
        </row>
        <row r="18">
          <cell r="G18">
            <v>1.9E-3</v>
          </cell>
          <cell r="J18">
            <v>1.3796774193548392E-2</v>
          </cell>
          <cell r="M18">
            <v>3.1612903225806468E-2</v>
          </cell>
          <cell r="P18">
            <v>9.8354838709677431E-3</v>
          </cell>
          <cell r="S18">
            <v>4.9135483870967743E-2</v>
          </cell>
          <cell r="V18">
            <v>1.8848387096774197E-2</v>
          </cell>
          <cell r="Y18">
            <v>2.2612903225806461E-2</v>
          </cell>
        </row>
        <row r="19">
          <cell r="G19">
            <v>1.5E-3</v>
          </cell>
          <cell r="J19">
            <v>1.5706451612903228E-2</v>
          </cell>
          <cell r="M19">
            <v>3.1935483870967764E-2</v>
          </cell>
          <cell r="P19">
            <v>1.5983870967741936E-2</v>
          </cell>
          <cell r="S19">
            <v>3.7403225806451612E-2</v>
          </cell>
          <cell r="V19">
            <v>3.2129032258064509E-2</v>
          </cell>
          <cell r="Y19">
            <v>4.5580645161290331E-2</v>
          </cell>
        </row>
        <row r="20">
          <cell r="G20">
            <v>1E-3</v>
          </cell>
          <cell r="J20">
            <v>1.619032258064516E-2</v>
          </cell>
          <cell r="M20">
            <v>1.0000000000000004E-2</v>
          </cell>
          <cell r="P20">
            <v>3.1612903225806455E-3</v>
          </cell>
          <cell r="S20">
            <v>1.5029032258064515E-2</v>
          </cell>
          <cell r="V20">
            <v>2.1870967741935482E-3</v>
          </cell>
          <cell r="Y20">
            <v>6.0322580645161324E-3</v>
          </cell>
        </row>
        <row r="21">
          <cell r="G21">
            <v>5.0000000000000001E-4</v>
          </cell>
          <cell r="J21">
            <v>1.2745161290322582E-2</v>
          </cell>
          <cell r="M21">
            <v>5.8064516129032262E-3</v>
          </cell>
          <cell r="P21">
            <v>2.5870967741935483E-3</v>
          </cell>
          <cell r="S21">
            <v>7.4741935483870967E-3</v>
          </cell>
          <cell r="V21">
            <v>1.7903225806451611E-3</v>
          </cell>
          <cell r="Y21">
            <v>6.1290322580645189E-3</v>
          </cell>
        </row>
        <row r="22">
          <cell r="G22">
            <v>8.9999999999999998E-4</v>
          </cell>
          <cell r="J22">
            <v>8.3741935483870981E-3</v>
          </cell>
          <cell r="M22">
            <v>0</v>
          </cell>
          <cell r="P22">
            <v>9.5870967741935494E-3</v>
          </cell>
          <cell r="S22">
            <v>2.3370967741935488E-2</v>
          </cell>
          <cell r="V22">
            <v>2.8064516129032262E-4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0.58670500000000003</v>
          </cell>
          <cell r="G25">
            <v>0.59632200000000002</v>
          </cell>
          <cell r="I25">
            <v>0.59448999999999996</v>
          </cell>
          <cell r="L25">
            <v>0.60086099999999998</v>
          </cell>
          <cell r="O25">
            <v>0.59393899999999999</v>
          </cell>
          <cell r="R25">
            <v>0.65685799999999983</v>
          </cell>
          <cell r="U25">
            <v>0.65177399999999996</v>
          </cell>
        </row>
      </sheetData>
      <sheetData sheetId="1">
        <row r="26">
          <cell r="E26">
            <v>1032.56</v>
          </cell>
          <cell r="K26">
            <v>1050.6300000000001</v>
          </cell>
          <cell r="N26">
            <v>1032.19</v>
          </cell>
          <cell r="Q26">
            <v>1063.0999999999999</v>
          </cell>
          <cell r="T26">
            <v>1064.46</v>
          </cell>
          <cell r="W26">
            <v>1105.3699999999999</v>
          </cell>
          <cell r="Z26">
            <v>1097.08</v>
          </cell>
        </row>
      </sheetData>
      <sheetData sheetId="2" refreshError="1"/>
      <sheetData sheetId="3">
        <row r="7">
          <cell r="F7">
            <v>45200</v>
          </cell>
        </row>
        <row r="9">
          <cell r="G9">
            <v>1053.098</v>
          </cell>
          <cell r="J9">
            <v>1035.0866666666668</v>
          </cell>
          <cell r="M9">
            <v>1066.9776666666669</v>
          </cell>
          <cell r="P9">
            <v>1034.1480333333334</v>
          </cell>
          <cell r="S9">
            <v>1065.5397</v>
          </cell>
          <cell r="V9">
            <v>1108.1517241379308</v>
          </cell>
          <cell r="Y9">
            <v>1100.0808333333334</v>
          </cell>
        </row>
        <row r="11">
          <cell r="G11">
            <v>0.5978</v>
          </cell>
          <cell r="J11">
            <v>0.58816999999999997</v>
          </cell>
          <cell r="M11">
            <v>0.59733333333333327</v>
          </cell>
          <cell r="P11">
            <v>0.59566333333333332</v>
          </cell>
          <cell r="S11">
            <v>0.60231999999999997</v>
          </cell>
          <cell r="V11">
            <v>0.65872413793103457</v>
          </cell>
          <cell r="Y11">
            <v>0.65359999999999985</v>
          </cell>
        </row>
        <row r="13">
          <cell r="G13">
            <v>1.0627</v>
          </cell>
          <cell r="J13">
            <v>1.00576</v>
          </cell>
          <cell r="M13">
            <v>0.31366666666666659</v>
          </cell>
          <cell r="P13">
            <v>1.710196666666667</v>
          </cell>
          <cell r="S13">
            <v>0.36364000000000002</v>
          </cell>
          <cell r="V13">
            <v>2.6142034482758625</v>
          </cell>
          <cell r="Y13">
            <v>2.6864000000000008</v>
          </cell>
        </row>
        <row r="14">
          <cell r="G14">
            <v>0.43930000000000002</v>
          </cell>
          <cell r="J14">
            <v>0.58723000000000003</v>
          </cell>
          <cell r="M14">
            <v>0.23533333333333337</v>
          </cell>
          <cell r="P14">
            <v>0.62809666666666664</v>
          </cell>
          <cell r="S14">
            <v>0.68812666666666655</v>
          </cell>
          <cell r="V14">
            <v>1.024989655172414</v>
          </cell>
          <cell r="Y14">
            <v>0.98219999999999963</v>
          </cell>
        </row>
        <row r="15">
          <cell r="G15">
            <v>91.741799999999998</v>
          </cell>
          <cell r="J15">
            <v>94.393086666666662</v>
          </cell>
          <cell r="M15">
            <v>92.303333333333342</v>
          </cell>
          <cell r="P15">
            <v>92.618860000000012</v>
          </cell>
          <cell r="S15">
            <v>91.580256666666642</v>
          </cell>
          <cell r="V15">
            <v>80.13664</v>
          </cell>
          <cell r="Y15">
            <v>81.129649999999998</v>
          </cell>
        </row>
        <row r="16">
          <cell r="G16">
            <v>6.4527000000000001</v>
          </cell>
          <cell r="J16">
            <v>3.4598200000000006</v>
          </cell>
          <cell r="M16">
            <v>6.8113333333333328</v>
          </cell>
          <cell r="P16">
            <v>4.519033333333331</v>
          </cell>
          <cell r="S16">
            <v>6.8338066666666686</v>
          </cell>
          <cell r="V16">
            <v>15.412103448275863</v>
          </cell>
          <cell r="Y16">
            <v>14.425933333333335</v>
          </cell>
        </row>
        <row r="17">
          <cell r="G17">
            <v>0.26179999999999998</v>
          </cell>
          <cell r="J17">
            <v>0.39071666666666671</v>
          </cell>
          <cell r="M17">
            <v>0.24766666666666665</v>
          </cell>
          <cell r="P17">
            <v>0.43259333333333327</v>
          </cell>
          <cell r="S17">
            <v>0.4086866666666667</v>
          </cell>
          <cell r="V17">
            <v>0.76111379310344851</v>
          </cell>
          <cell r="Y17">
            <v>0.70993333333333342</v>
          </cell>
        </row>
        <row r="18">
          <cell r="G18">
            <v>6.3E-3</v>
          </cell>
          <cell r="J18">
            <v>3.3020000000000001E-2</v>
          </cell>
          <cell r="M18">
            <v>3.7000000000000012E-2</v>
          </cell>
          <cell r="P18">
            <v>2.3016666666666664E-2</v>
          </cell>
          <cell r="S18">
            <v>3.9000000000000007E-2</v>
          </cell>
          <cell r="V18">
            <v>1.8044827586206898E-2</v>
          </cell>
          <cell r="Y18">
            <v>1.9666666666666673E-2</v>
          </cell>
        </row>
        <row r="19">
          <cell r="G19">
            <v>1.6500000000000001E-2</v>
          </cell>
          <cell r="J19">
            <v>7.7443333333333336E-2</v>
          </cell>
          <cell r="M19">
            <v>3.8666666666666676E-2</v>
          </cell>
          <cell r="P19">
            <v>4.6713333333333343E-2</v>
          </cell>
          <cell r="S19">
            <v>5.5323333333333329E-2</v>
          </cell>
          <cell r="V19">
            <v>3.2589655172413787E-2</v>
          </cell>
          <cell r="Y19">
            <v>3.7933333333333347E-2</v>
          </cell>
        </row>
        <row r="20">
          <cell r="G20">
            <v>1.4E-3</v>
          </cell>
          <cell r="J20">
            <v>1.4829999999999998E-2</v>
          </cell>
          <cell r="M20">
            <v>1.0000000000000004E-2</v>
          </cell>
          <cell r="P20">
            <v>7.1066666666666674E-3</v>
          </cell>
          <cell r="S20">
            <v>1.1683333333333332E-2</v>
          </cell>
          <cell r="V20">
            <v>2.0206896551724141E-3</v>
          </cell>
          <cell r="Y20">
            <v>3.200000000000001E-3</v>
          </cell>
        </row>
        <row r="21">
          <cell r="G21">
            <v>5.9999999999999995E-4</v>
          </cell>
          <cell r="J21">
            <v>1.0953333333333332E-2</v>
          </cell>
          <cell r="M21">
            <v>3.0000000000000001E-3</v>
          </cell>
          <cell r="P21">
            <v>6.9099999999999995E-3</v>
          </cell>
          <cell r="S21">
            <v>9.5499999999999995E-3</v>
          </cell>
          <cell r="V21">
            <v>1.9482758620689657E-3</v>
          </cell>
          <cell r="Y21">
            <v>3.3333333333333344E-3</v>
          </cell>
        </row>
        <row r="22">
          <cell r="G22">
            <v>6.9999999999999999E-4</v>
          </cell>
          <cell r="J22">
            <v>2.722666666666667E-2</v>
          </cell>
          <cell r="M22">
            <v>0</v>
          </cell>
          <cell r="P22">
            <v>7.4800000000000005E-3</v>
          </cell>
          <cell r="S22">
            <v>9.9233333333333344E-3</v>
          </cell>
          <cell r="V22">
            <v>2.0689655172413793E-4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0.58854600000000001</v>
          </cell>
          <cell r="G25">
            <v>0.5927889999999999</v>
          </cell>
          <cell r="I25">
            <v>0.59254099999999998</v>
          </cell>
          <cell r="L25">
            <v>0.59490900000000013</v>
          </cell>
          <cell r="O25">
            <v>0.59900500000000012</v>
          </cell>
          <cell r="R25">
            <v>0.65512900000000007</v>
          </cell>
          <cell r="U25">
            <v>0.64129999999999998</v>
          </cell>
        </row>
      </sheetData>
      <sheetData sheetId="1">
        <row r="26">
          <cell r="E26">
            <v>1036.23</v>
          </cell>
          <cell r="K26">
            <v>1045.8499999999999</v>
          </cell>
          <cell r="N26">
            <v>1029.0999999999999</v>
          </cell>
          <cell r="Q26">
            <v>1049.67</v>
          </cell>
          <cell r="T26">
            <v>1068.56</v>
          </cell>
          <cell r="W26">
            <v>1102.73</v>
          </cell>
          <cell r="Z26">
            <v>1082.69</v>
          </cell>
        </row>
      </sheetData>
      <sheetData sheetId="2" refreshError="1"/>
      <sheetData sheetId="3">
        <row r="7">
          <cell r="F7">
            <v>45231</v>
          </cell>
        </row>
        <row r="9">
          <cell r="G9">
            <v>1048.4169999999999</v>
          </cell>
          <cell r="J9">
            <v>1038.8709677419354</v>
          </cell>
          <cell r="M9">
            <v>1070.8083870967744</v>
          </cell>
          <cell r="P9">
            <v>1031.6370322580644</v>
          </cell>
          <cell r="S9">
            <v>1052.1883225806448</v>
          </cell>
          <cell r="V9">
            <v>1105.6206896551723</v>
          </cell>
          <cell r="Y9">
            <v>1086.1448387096771</v>
          </cell>
        </row>
        <row r="11">
          <cell r="G11">
            <v>0.59440000000000004</v>
          </cell>
          <cell r="J11">
            <v>0.59021612903225795</v>
          </cell>
          <cell r="M11">
            <v>0.60193548387096762</v>
          </cell>
          <cell r="P11">
            <v>0.59399354838709673</v>
          </cell>
          <cell r="S11">
            <v>0.59645161290322579</v>
          </cell>
          <cell r="V11">
            <v>0.6570275862068965</v>
          </cell>
          <cell r="Y11">
            <v>0.64335483870967725</v>
          </cell>
        </row>
        <row r="13">
          <cell r="G13">
            <v>1.0627</v>
          </cell>
          <cell r="J13">
            <v>1.0708225806451612</v>
          </cell>
          <cell r="M13">
            <v>0.47741935483871012</v>
          </cell>
          <cell r="P13">
            <v>1.647158064516129</v>
          </cell>
          <cell r="S13">
            <v>0.55897096774193544</v>
          </cell>
          <cell r="V13">
            <v>2.5938724137931031</v>
          </cell>
          <cell r="Y13">
            <v>2.6381935483870964</v>
          </cell>
        </row>
        <row r="14">
          <cell r="G14">
            <v>0.41249999999999998</v>
          </cell>
          <cell r="J14">
            <v>0.52330645161290334</v>
          </cell>
          <cell r="M14">
            <v>0.28096774193548391</v>
          </cell>
          <cell r="P14">
            <v>0.66517419354838714</v>
          </cell>
          <cell r="S14">
            <v>0.72289032258064512</v>
          </cell>
          <cell r="V14">
            <v>1.0318931034482757</v>
          </cell>
          <cell r="Y14">
            <v>0.92774193548387063</v>
          </cell>
        </row>
        <row r="15">
          <cell r="G15">
            <v>92.335800000000006</v>
          </cell>
          <cell r="J15">
            <v>93.771454838709687</v>
          </cell>
          <cell r="M15">
            <v>91.640000000000015</v>
          </cell>
          <cell r="P15">
            <v>93.00117419354838</v>
          </cell>
          <cell r="S15">
            <v>92.77150967741936</v>
          </cell>
          <cell r="V15">
            <v>80.560609999999997</v>
          </cell>
          <cell r="Y15">
            <v>83.240064516129038</v>
          </cell>
        </row>
        <row r="16">
          <cell r="G16">
            <v>5.9657999999999998</v>
          </cell>
          <cell r="J16">
            <v>4.1658322580645155</v>
          </cell>
          <cell r="M16">
            <v>7.0341935483870968</v>
          </cell>
          <cell r="P16">
            <v>4.1864612903225797</v>
          </cell>
          <cell r="S16">
            <v>5.4484451612903229</v>
          </cell>
          <cell r="V16">
            <v>14.948555172413794</v>
          </cell>
          <cell r="Y16">
            <v>12.399032258064519</v>
          </cell>
        </row>
        <row r="17">
          <cell r="G17">
            <v>0.18440000000000001</v>
          </cell>
          <cell r="J17">
            <v>0.33977096774193549</v>
          </cell>
          <cell r="M17">
            <v>0.39838709677419365</v>
          </cell>
          <cell r="P17">
            <v>0.4036193548387097</v>
          </cell>
          <cell r="S17">
            <v>0.36595806451612906</v>
          </cell>
          <cell r="V17">
            <v>0.81117931034482771</v>
          </cell>
          <cell r="Y17">
            <v>0.71754838709677415</v>
          </cell>
        </row>
        <row r="18">
          <cell r="G18">
            <v>6.0000000000000001E-3</v>
          </cell>
          <cell r="J18">
            <v>2.491290322580645E-2</v>
          </cell>
          <cell r="M18">
            <v>5.6451612903225826E-2</v>
          </cell>
          <cell r="P18">
            <v>2.4287096774193544E-2</v>
          </cell>
          <cell r="S18">
            <v>3.596129032258065E-2</v>
          </cell>
          <cell r="V18">
            <v>1.8227586206896549E-2</v>
          </cell>
          <cell r="Y18">
            <v>2.1645161290322588E-2</v>
          </cell>
        </row>
        <row r="19">
          <cell r="G19">
            <v>1.0800000000000001E-2</v>
          </cell>
          <cell r="J19">
            <v>4.9209677419354857E-2</v>
          </cell>
          <cell r="M19">
            <v>8.8064516129032253E-2</v>
          </cell>
          <cell r="P19">
            <v>4.498709677419354E-2</v>
          </cell>
          <cell r="S19">
            <v>5.6809677419354845E-2</v>
          </cell>
          <cell r="V19">
            <v>3.373448275862069E-2</v>
          </cell>
          <cell r="Y19">
            <v>4.4032258064516133E-2</v>
          </cell>
        </row>
        <row r="20">
          <cell r="G20">
            <v>2.7000000000000001E-3</v>
          </cell>
          <cell r="J20">
            <v>1.9016129032258067E-2</v>
          </cell>
          <cell r="M20">
            <v>1.5483870967741942E-2</v>
          </cell>
          <cell r="P20">
            <v>7.8967741935483879E-3</v>
          </cell>
          <cell r="S20">
            <v>1.3041935483870967E-2</v>
          </cell>
          <cell r="V20">
            <v>1.8862068965517236E-3</v>
          </cell>
          <cell r="Y20">
            <v>4.4193548387096802E-3</v>
          </cell>
        </row>
        <row r="21">
          <cell r="G21">
            <v>2E-3</v>
          </cell>
          <cell r="J21">
            <v>1.4500000000000002E-2</v>
          </cell>
          <cell r="M21">
            <v>9.0322580645161334E-3</v>
          </cell>
          <cell r="P21">
            <v>7.235483870967745E-3</v>
          </cell>
          <cell r="S21">
            <v>1.1761290322580645E-2</v>
          </cell>
          <cell r="V21">
            <v>1.8758620689655172E-3</v>
          </cell>
          <cell r="Y21">
            <v>4.8709677419354865E-3</v>
          </cell>
        </row>
        <row r="22">
          <cell r="G22">
            <v>1.1999999999999999E-3</v>
          </cell>
          <cell r="J22">
            <v>2.1238709677419355E-2</v>
          </cell>
          <cell r="M22">
            <v>0</v>
          </cell>
          <cell r="P22">
            <v>1.1987096774193549E-2</v>
          </cell>
          <cell r="S22">
            <v>1.4651612903225806E-2</v>
          </cell>
          <cell r="V22">
            <v>1.2413793103448274E-4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0.59521500000000005</v>
          </cell>
          <cell r="G25">
            <v>0.58882799999999991</v>
          </cell>
          <cell r="I25">
            <v>0.59452199999999999</v>
          </cell>
          <cell r="L25">
            <v>0.58679499999999996</v>
          </cell>
          <cell r="O25">
            <v>0.59496400000000005</v>
          </cell>
          <cell r="R25">
            <v>0.65338699999999994</v>
          </cell>
          <cell r="U25">
            <v>0.62763800000000003</v>
          </cell>
        </row>
      </sheetData>
      <sheetData sheetId="1">
        <row r="26">
          <cell r="E26">
            <v>1048.96</v>
          </cell>
          <cell r="K26">
            <v>1040.69</v>
          </cell>
          <cell r="N26">
            <v>1028.53</v>
          </cell>
          <cell r="Q26">
            <v>1024.18</v>
          </cell>
          <cell r="T26">
            <v>1066.8499999999999</v>
          </cell>
          <cell r="W26">
            <v>1100</v>
          </cell>
          <cell r="Z26">
            <v>1065.5</v>
          </cell>
        </row>
      </sheetData>
      <sheetData sheetId="2" refreshError="1"/>
      <sheetData sheetId="3">
        <row r="7">
          <cell r="F7">
            <v>45261</v>
          </cell>
        </row>
        <row r="9">
          <cell r="G9">
            <v>1043.21</v>
          </cell>
          <cell r="J9">
            <v>1051.3266666666668</v>
          </cell>
          <cell r="M9">
            <v>1069.1673333333333</v>
          </cell>
          <cell r="P9">
            <v>1030.7012333333332</v>
          </cell>
          <cell r="S9">
            <v>1025.9777666666664</v>
          </cell>
          <cell r="V9">
            <v>1102.5793103448275</v>
          </cell>
          <cell r="Y9">
            <v>1068.3704333333333</v>
          </cell>
        </row>
        <row r="11">
          <cell r="G11">
            <v>0.59030000000000005</v>
          </cell>
          <cell r="J11">
            <v>0.59675333333333336</v>
          </cell>
          <cell r="M11">
            <v>0.59733333333333327</v>
          </cell>
          <cell r="P11">
            <v>0.59577000000000013</v>
          </cell>
          <cell r="S11">
            <v>0.58796000000000004</v>
          </cell>
          <cell r="V11">
            <v>0.65504137931034501</v>
          </cell>
          <cell r="Y11">
            <v>0.6294333333333334</v>
          </cell>
        </row>
        <row r="13">
          <cell r="G13">
            <v>0.98419999999999996</v>
          </cell>
          <cell r="J13">
            <v>0.95434333333333354</v>
          </cell>
          <cell r="M13">
            <v>0.3116666666666667</v>
          </cell>
          <cell r="P13">
            <v>1.6577766666666665</v>
          </cell>
          <cell r="S13">
            <v>0.51980000000000004</v>
          </cell>
          <cell r="V13">
            <v>2.590403448275862</v>
          </cell>
          <cell r="Y13">
            <v>2.5182666666666669</v>
          </cell>
        </row>
        <row r="14">
          <cell r="G14">
            <v>0.41599999999999998</v>
          </cell>
          <cell r="J14">
            <v>0.51430000000000009</v>
          </cell>
          <cell r="M14">
            <v>0.20800000000000005</v>
          </cell>
          <cell r="P14">
            <v>0.80606666666666649</v>
          </cell>
          <cell r="S14">
            <v>1.2545900000000001</v>
          </cell>
          <cell r="V14">
            <v>1.0336551724137928</v>
          </cell>
          <cell r="Y14">
            <v>0.84199999999999997</v>
          </cell>
        </row>
        <row r="15">
          <cell r="G15">
            <v>93.193799999999996</v>
          </cell>
          <cell r="J15">
            <v>92.463623333333317</v>
          </cell>
          <cell r="M15">
            <v>92.075329999999994</v>
          </cell>
          <cell r="P15">
            <v>92.661729999999991</v>
          </cell>
          <cell r="S15">
            <v>94.982293333333345</v>
          </cell>
          <cell r="V15">
            <v>80.817655000000002</v>
          </cell>
          <cell r="Y15">
            <v>85.852170000000001</v>
          </cell>
        </row>
        <row r="16">
          <cell r="G16">
            <v>5.1755000000000004</v>
          </cell>
          <cell r="J16">
            <v>5.5087699999999993</v>
          </cell>
          <cell r="M16">
            <v>7.0840000000000023</v>
          </cell>
          <cell r="P16">
            <v>4.4652700000000003</v>
          </cell>
          <cell r="S16">
            <v>2.8567499999999995</v>
          </cell>
          <cell r="V16">
            <v>14.794372413793102</v>
          </cell>
          <cell r="Y16">
            <v>10.160266666666665</v>
          </cell>
        </row>
        <row r="17">
          <cell r="G17">
            <v>0.18990000000000001</v>
          </cell>
          <cell r="J17">
            <v>0.45304666666666671</v>
          </cell>
          <cell r="M17">
            <v>0.2400000000000001</v>
          </cell>
          <cell r="P17">
            <v>0.33123333333333332</v>
          </cell>
          <cell r="S17">
            <v>0.23901</v>
          </cell>
          <cell r="V17">
            <v>0.70809655172413799</v>
          </cell>
          <cell r="Y17">
            <v>0.55123333333333346</v>
          </cell>
        </row>
        <row r="18">
          <cell r="G18">
            <v>8.8000000000000005E-3</v>
          </cell>
          <cell r="J18">
            <v>3.0236666666666672E-2</v>
          </cell>
          <cell r="M18">
            <v>3.2666666666666691E-2</v>
          </cell>
          <cell r="P18">
            <v>1.9386666666666663E-2</v>
          </cell>
          <cell r="S18">
            <v>5.6066666666666674E-2</v>
          </cell>
          <cell r="V18">
            <v>1.794137931034483E-2</v>
          </cell>
          <cell r="Y18">
            <v>1.9900000000000008E-2</v>
          </cell>
        </row>
        <row r="19">
          <cell r="G19">
            <v>1.2999999999999999E-2</v>
          </cell>
          <cell r="J19">
            <v>4.931333333333332E-2</v>
          </cell>
          <cell r="M19">
            <v>3.6000000000000018E-2</v>
          </cell>
          <cell r="P19">
            <v>3.4140000000000011E-2</v>
          </cell>
          <cell r="S19">
            <v>3.8869999999999988E-2</v>
          </cell>
          <cell r="V19">
            <v>3.4993103448275859E-2</v>
          </cell>
          <cell r="Y19">
            <v>4.1166666666666678E-2</v>
          </cell>
        </row>
        <row r="20">
          <cell r="G20">
            <v>1.2999999999999999E-3</v>
          </cell>
          <cell r="J20">
            <v>8.436666666666667E-3</v>
          </cell>
          <cell r="M20">
            <v>1.0000000000000004E-2</v>
          </cell>
          <cell r="P20">
            <v>6.7266666666666673E-3</v>
          </cell>
          <cell r="S20">
            <v>1.6926666666666663E-2</v>
          </cell>
          <cell r="V20">
            <v>2.2137931034482759E-3</v>
          </cell>
          <cell r="Y20">
            <v>4.9333333333333356E-3</v>
          </cell>
        </row>
        <row r="21">
          <cell r="G21">
            <v>1E-3</v>
          </cell>
          <cell r="J21">
            <v>6.6699999999999971E-3</v>
          </cell>
          <cell r="M21">
            <v>7.3333333333333349E-3</v>
          </cell>
          <cell r="P21">
            <v>5.816666666666667E-3</v>
          </cell>
          <cell r="S21">
            <v>8.0299999999999989E-3</v>
          </cell>
          <cell r="V21">
            <v>2.3620689655172418E-3</v>
          </cell>
          <cell r="Y21">
            <v>5.2000000000000024E-3</v>
          </cell>
        </row>
        <row r="22">
          <cell r="G22">
            <v>5.0000000000000001E-4</v>
          </cell>
          <cell r="J22">
            <v>1.1396666666666663E-2</v>
          </cell>
          <cell r="M22">
            <v>0</v>
          </cell>
          <cell r="P22">
            <v>1.187E-2</v>
          </cell>
          <cell r="S22">
            <v>2.7673333333333335E-2</v>
          </cell>
          <cell r="V22">
            <v>1.8275862068965518E-4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0.59375699999999998</v>
          </cell>
          <cell r="G25">
            <v>0.58363699999999996</v>
          </cell>
          <cell r="I25">
            <v>0.59343900000000005</v>
          </cell>
          <cell r="L25">
            <v>0.58978400000000009</v>
          </cell>
          <cell r="O25">
            <v>0.58813000000000004</v>
          </cell>
          <cell r="R25">
            <v>0.64280000000000004</v>
          </cell>
          <cell r="U25">
            <v>0.61327200000000004</v>
          </cell>
        </row>
      </sheetData>
      <sheetData sheetId="1">
        <row r="26">
          <cell r="E26">
            <v>1047.6400000000001</v>
          </cell>
          <cell r="K26">
            <v>1035.19</v>
          </cell>
          <cell r="N26">
            <v>1036</v>
          </cell>
          <cell r="Q26">
            <v>1028.46</v>
          </cell>
          <cell r="T26">
            <v>1053.82</v>
          </cell>
          <cell r="W26">
            <v>1090.83</v>
          </cell>
          <cell r="Z26">
            <v>1052.83</v>
          </cell>
        </row>
      </sheetData>
      <sheetData sheetId="2" refreshError="1"/>
      <sheetData sheetId="3">
        <row r="7">
          <cell r="F7">
            <v>44958</v>
          </cell>
        </row>
        <row r="9">
          <cell r="G9">
            <v>1037.7650000000001</v>
          </cell>
          <cell r="J9">
            <v>1050.4258064516127</v>
          </cell>
          <cell r="M9">
            <v>1056.5767741935483</v>
          </cell>
          <cell r="P9">
            <v>1038.4102258064513</v>
          </cell>
          <cell r="S9">
            <v>1031.1590645161293</v>
          </cell>
          <cell r="V9">
            <v>1092.655172413793</v>
          </cell>
          <cell r="Y9">
            <v>1055.1504516129032</v>
          </cell>
        </row>
        <row r="11">
          <cell r="G11">
            <v>0.58520000000000005</v>
          </cell>
          <cell r="J11">
            <v>0.59541935483870967</v>
          </cell>
          <cell r="M11">
            <v>0.59</v>
          </cell>
          <cell r="P11">
            <v>0.59481935483870951</v>
          </cell>
          <cell r="S11">
            <v>0.59150645161290316</v>
          </cell>
          <cell r="V11">
            <v>0.6439034482758621</v>
          </cell>
          <cell r="Y11">
            <v>0.61483870967741938</v>
          </cell>
        </row>
        <row r="13">
          <cell r="G13">
            <v>0.85170000000000001</v>
          </cell>
          <cell r="J13">
            <v>0.96670645161290347</v>
          </cell>
          <cell r="M13">
            <v>0.30580645161290321</v>
          </cell>
          <cell r="P13">
            <v>1.4873774193548384</v>
          </cell>
          <cell r="S13">
            <v>0.65291935483870966</v>
          </cell>
          <cell r="V13">
            <v>2.3069172413793102</v>
          </cell>
          <cell r="Y13">
            <v>2.3218064516129036</v>
          </cell>
        </row>
        <row r="14">
          <cell r="G14">
            <v>0.4042</v>
          </cell>
          <cell r="J14">
            <v>0.45937741935483872</v>
          </cell>
          <cell r="M14">
            <v>0.2996774193548386</v>
          </cell>
          <cell r="P14">
            <v>0.55570645161290311</v>
          </cell>
          <cell r="S14">
            <v>1.1830225806451613</v>
          </cell>
          <cell r="V14">
            <v>0.9240448275862071</v>
          </cell>
          <cell r="Y14">
            <v>0.58467741935483875</v>
          </cell>
        </row>
        <row r="15">
          <cell r="G15">
            <v>94.161900000000003</v>
          </cell>
          <cell r="J15">
            <v>92.455451612903232</v>
          </cell>
          <cell r="M15">
            <v>93.486774193548371</v>
          </cell>
          <cell r="P15">
            <v>92.450809677419358</v>
          </cell>
          <cell r="S15">
            <v>94.083535483870975</v>
          </cell>
          <cell r="V15">
            <v>82.779771999999994</v>
          </cell>
          <cell r="Y15">
            <v>88.62397</v>
          </cell>
        </row>
        <row r="16">
          <cell r="G16">
            <v>4.4081000000000001</v>
          </cell>
          <cell r="J16">
            <v>5.7804838709677426</v>
          </cell>
          <cell r="M16">
            <v>5.6141935483870968</v>
          </cell>
          <cell r="P16">
            <v>5.2456258064516135</v>
          </cell>
          <cell r="S16">
            <v>3.7205677419354846</v>
          </cell>
          <cell r="V16">
            <v>13.39221724137931</v>
          </cell>
          <cell r="Y16">
            <v>7.8730322580645167</v>
          </cell>
        </row>
        <row r="17">
          <cell r="G17">
            <v>0.15390000000000001</v>
          </cell>
          <cell r="J17">
            <v>0.26656774193548388</v>
          </cell>
          <cell r="M17">
            <v>0.2180645161290323</v>
          </cell>
          <cell r="P17">
            <v>0.21529677419354842</v>
          </cell>
          <cell r="S17">
            <v>0.24233548387096771</v>
          </cell>
          <cell r="V17">
            <v>0.56709999999999994</v>
          </cell>
          <cell r="Y17">
            <v>0.52812903225806451</v>
          </cell>
        </row>
        <row r="18">
          <cell r="G18">
            <v>1.2999999999999999E-3</v>
          </cell>
          <cell r="J18">
            <v>1.2151612903225809E-2</v>
          </cell>
          <cell r="M18">
            <v>3.06451612903226E-2</v>
          </cell>
          <cell r="P18">
            <v>1.0145161290322582E-2</v>
          </cell>
          <cell r="S18">
            <v>4.3422580645161309E-2</v>
          </cell>
          <cell r="V18">
            <v>1.1858620689655172E-2</v>
          </cell>
          <cell r="Y18">
            <v>2.0709677419354845E-2</v>
          </cell>
        </row>
        <row r="19">
          <cell r="G19">
            <v>1E-3</v>
          </cell>
          <cell r="J19">
            <v>1.4422580645161288E-2</v>
          </cell>
          <cell r="M19">
            <v>3.2903225806451629E-2</v>
          </cell>
          <cell r="P19">
            <v>1.6477419354838711E-2</v>
          </cell>
          <cell r="S19">
            <v>3.4429032258064513E-2</v>
          </cell>
          <cell r="V19">
            <v>2.0779310344827582E-2</v>
          </cell>
          <cell r="Y19">
            <v>4.0580645161290327E-2</v>
          </cell>
        </row>
        <row r="20">
          <cell r="G20">
            <v>8.0000000000000004E-4</v>
          </cell>
          <cell r="J20">
            <v>1.6967741935483869E-2</v>
          </cell>
          <cell r="M20">
            <v>9.3548387096774217E-3</v>
          </cell>
          <cell r="P20">
            <v>3.6580645161290327E-3</v>
          </cell>
          <cell r="S20">
            <v>1.2964516129032261E-2</v>
          </cell>
          <cell r="V20">
            <v>9.4827586206896553E-4</v>
          </cell>
          <cell r="Y20">
            <v>5.2903225806451631E-3</v>
          </cell>
        </row>
        <row r="21">
          <cell r="G21">
            <v>2.9999999999999997E-4</v>
          </cell>
          <cell r="J21">
            <v>1.3545161290322578E-2</v>
          </cell>
          <cell r="M21">
            <v>3.2258064516129028E-3</v>
          </cell>
          <cell r="P21">
            <v>3.0000000000000009E-3</v>
          </cell>
          <cell r="S21">
            <v>6.5387096774193543E-3</v>
          </cell>
          <cell r="V21">
            <v>6.2413793103448278E-4</v>
          </cell>
          <cell r="Y21">
            <v>5.2258064516129054E-3</v>
          </cell>
        </row>
        <row r="22">
          <cell r="G22">
            <v>5.9999999999999995E-4</v>
          </cell>
          <cell r="J22">
            <v>1.4374193548387095E-2</v>
          </cell>
          <cell r="M22">
            <v>0</v>
          </cell>
          <cell r="P22">
            <v>1.1900000000000004E-2</v>
          </cell>
          <cell r="S22">
            <v>2.0235483870967748E-2</v>
          </cell>
          <cell r="V22">
            <v>5.1724137931034481E-5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0.58975300000000008</v>
          </cell>
          <cell r="G25">
            <v>0.58546000000000009</v>
          </cell>
          <cell r="I25">
            <v>0.588754</v>
          </cell>
          <cell r="L25">
            <v>0.58745900000000006</v>
          </cell>
          <cell r="O25">
            <v>0.58885599999999994</v>
          </cell>
          <cell r="R25">
            <v>0.64610200000000007</v>
          </cell>
          <cell r="U25">
            <v>0.6084520000000001</v>
          </cell>
        </row>
      </sheetData>
      <sheetData sheetId="1">
        <row r="26">
          <cell r="E26">
            <v>1041.93</v>
          </cell>
          <cell r="K26">
            <v>1037.47</v>
          </cell>
          <cell r="N26">
            <v>1030.27</v>
          </cell>
          <cell r="Q26">
            <v>1023.19</v>
          </cell>
          <cell r="T26">
            <v>1054.55</v>
          </cell>
          <cell r="W26">
            <v>1093.5</v>
          </cell>
          <cell r="Z26">
            <v>1045.04</v>
          </cell>
        </row>
      </sheetData>
      <sheetData sheetId="2" refreshError="1"/>
      <sheetData sheetId="3">
        <row r="7">
          <cell r="F7">
            <v>44986</v>
          </cell>
        </row>
        <row r="9">
          <cell r="G9">
            <v>1040.123</v>
          </cell>
          <cell r="J9">
            <v>1044.4964285714289</v>
          </cell>
          <cell r="M9">
            <v>1056.9535714285714</v>
          </cell>
          <cell r="P9">
            <v>1033.2039285714286</v>
          </cell>
          <cell r="S9">
            <v>1025.7598571428568</v>
          </cell>
          <cell r="V9">
            <v>1095.1678571428572</v>
          </cell>
          <cell r="Y9">
            <v>1047.4966428571429</v>
          </cell>
        </row>
        <row r="11">
          <cell r="G11">
            <v>0.58709999999999996</v>
          </cell>
          <cell r="J11">
            <v>0.59130357142857137</v>
          </cell>
          <cell r="M11">
            <v>0.58964285714285702</v>
          </cell>
          <cell r="P11">
            <v>0.59053571428571427</v>
          </cell>
          <cell r="S11">
            <v>0.58911071428571427</v>
          </cell>
          <cell r="V11">
            <v>0.64711428571428564</v>
          </cell>
          <cell r="Y11">
            <v>0.60989285714285724</v>
          </cell>
        </row>
        <row r="13">
          <cell r="G13">
            <v>0.87309999999999999</v>
          </cell>
          <cell r="J13">
            <v>0.95409285714285708</v>
          </cell>
          <cell r="M13">
            <v>0.31821428571428567</v>
          </cell>
          <cell r="P13">
            <v>1.4527035714285714</v>
          </cell>
          <cell r="S13">
            <v>0.58224285714285706</v>
          </cell>
          <cell r="V13">
            <v>2.4285071428571432</v>
          </cell>
          <cell r="Y13">
            <v>2.4352857142857145</v>
          </cell>
        </row>
        <row r="14">
          <cell r="G14">
            <v>0.41170000000000001</v>
          </cell>
          <cell r="J14">
            <v>0.44671071428571424</v>
          </cell>
          <cell r="M14">
            <v>0.30535714285714288</v>
          </cell>
          <cell r="P14">
            <v>0.51778214285714286</v>
          </cell>
          <cell r="S14">
            <v>1.2936357142857147</v>
          </cell>
          <cell r="V14">
            <v>0.94371428571428595</v>
          </cell>
          <cell r="Y14">
            <v>0.50717857142857137</v>
          </cell>
        </row>
        <row r="15">
          <cell r="G15">
            <v>93.839600000000004</v>
          </cell>
          <cell r="J15">
            <v>93.287121428571453</v>
          </cell>
          <cell r="M15">
            <v>93.386071428571441</v>
          </cell>
          <cell r="P15">
            <v>93.334271428571427</v>
          </cell>
          <cell r="S15">
            <v>94.653674999999993</v>
          </cell>
          <cell r="V15">
            <v>82.279771999999994</v>
          </cell>
          <cell r="Y15">
            <v>89.503969999999995</v>
          </cell>
        </row>
        <row r="16">
          <cell r="G16">
            <v>4.6502999999999997</v>
          </cell>
          <cell r="J16">
            <v>4.9563678571428582</v>
          </cell>
          <cell r="M16">
            <v>5.7007142857142856</v>
          </cell>
          <cell r="P16">
            <v>4.412992857142858</v>
          </cell>
          <cell r="S16">
            <v>3.1443428571428567</v>
          </cell>
          <cell r="V16">
            <v>13.59462857142857</v>
          </cell>
          <cell r="Y16">
            <v>7.0016428571428602</v>
          </cell>
        </row>
        <row r="17">
          <cell r="G17">
            <v>0.2031</v>
          </cell>
          <cell r="J17">
            <v>0.28949285714285711</v>
          </cell>
          <cell r="M17">
            <v>0.20964285714285716</v>
          </cell>
          <cell r="P17">
            <v>0.22602499999999995</v>
          </cell>
          <cell r="S17">
            <v>0.21307499999999993</v>
          </cell>
          <cell r="V17">
            <v>0.70652142857142874</v>
          </cell>
          <cell r="Y17">
            <v>0.47846428571428579</v>
          </cell>
        </row>
        <row r="18">
          <cell r="G18">
            <v>2.5999999999999999E-3</v>
          </cell>
          <cell r="J18">
            <v>1.2875000000000006E-2</v>
          </cell>
          <cell r="M18">
            <v>3.2857142857142876E-2</v>
          </cell>
          <cell r="P18">
            <v>1.2810714285714286E-2</v>
          </cell>
          <cell r="S18">
            <v>4.479642857142857E-2</v>
          </cell>
          <cell r="V18">
            <v>1.5421428571428574E-2</v>
          </cell>
          <cell r="Y18">
            <v>2.0750000000000008E-2</v>
          </cell>
        </row>
        <row r="19">
          <cell r="G19">
            <v>2.2000000000000001E-3</v>
          </cell>
          <cell r="J19">
            <v>1.5296428571428574E-2</v>
          </cell>
          <cell r="M19">
            <v>3.2500000000000015E-2</v>
          </cell>
          <cell r="P19">
            <v>2.1800000000000003E-2</v>
          </cell>
          <cell r="S19">
            <v>3.056785714285714E-2</v>
          </cell>
          <cell r="V19">
            <v>2.7382142857142855E-2</v>
          </cell>
          <cell r="Y19">
            <v>4.1142857142857155E-2</v>
          </cell>
        </row>
        <row r="20">
          <cell r="G20">
            <v>5.9999999999999995E-4</v>
          </cell>
          <cell r="J20">
            <v>1.4978571428571428E-2</v>
          </cell>
          <cell r="M20">
            <v>8.5714285714285736E-3</v>
          </cell>
          <cell r="P20">
            <v>4.7000000000000002E-3</v>
          </cell>
          <cell r="S20">
            <v>1.2535714285714284E-2</v>
          </cell>
          <cell r="V20">
            <v>1.2642857142857139E-3</v>
          </cell>
          <cell r="Y20">
            <v>6.071428571428574E-3</v>
          </cell>
        </row>
        <row r="21">
          <cell r="G21">
            <v>4.0000000000000002E-4</v>
          </cell>
          <cell r="J21">
            <v>1.195357142857143E-2</v>
          </cell>
          <cell r="M21">
            <v>7.5000000000000015E-3</v>
          </cell>
          <cell r="P21">
            <v>3.8928571428571419E-3</v>
          </cell>
          <cell r="S21">
            <v>5.5857142857142841E-3</v>
          </cell>
          <cell r="V21">
            <v>9.7142857142857154E-4</v>
          </cell>
          <cell r="Y21">
            <v>6.1071428571428596E-3</v>
          </cell>
        </row>
        <row r="22">
          <cell r="G22">
            <v>4.0000000000000002E-4</v>
          </cell>
          <cell r="J22">
            <v>1.1075E-2</v>
          </cell>
          <cell r="M22">
            <v>0</v>
          </cell>
          <cell r="P22">
            <v>1.3007142857142856E-2</v>
          </cell>
          <cell r="S22">
            <v>1.9528571428571426E-2</v>
          </cell>
          <cell r="V22">
            <v>0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0.58618300000000001</v>
          </cell>
          <cell r="G25">
            <v>0.58403099999999997</v>
          </cell>
          <cell r="I25">
            <v>0.585059</v>
          </cell>
          <cell r="L25">
            <v>0.58573200000000003</v>
          </cell>
          <cell r="O25">
            <v>0.58919500000000002</v>
          </cell>
          <cell r="R25">
            <v>0.61426700000000012</v>
          </cell>
          <cell r="U25">
            <v>0.60093800000000008</v>
          </cell>
        </row>
      </sheetData>
      <sheetData sheetId="1">
        <row r="26">
          <cell r="E26">
            <v>1035.4000000000001</v>
          </cell>
          <cell r="K26">
            <v>1036.08</v>
          </cell>
          <cell r="N26">
            <v>1024.3399999999999</v>
          </cell>
          <cell r="Q26">
            <v>1016.58</v>
          </cell>
          <cell r="T26">
            <v>1056.9000000000001</v>
          </cell>
          <cell r="W26">
            <v>1060.6500000000001</v>
          </cell>
          <cell r="Z26">
            <v>1034.96</v>
          </cell>
        </row>
      </sheetData>
      <sheetData sheetId="2" refreshError="1"/>
      <sheetData sheetId="3">
        <row r="7">
          <cell r="F7">
            <v>45017</v>
          </cell>
        </row>
        <row r="9">
          <cell r="G9">
            <v>1038.636</v>
          </cell>
          <cell r="J9">
            <v>1037.9580645161293</v>
          </cell>
          <cell r="M9">
            <v>1059.3322580645163</v>
          </cell>
          <cell r="P9">
            <v>1027.0438709677421</v>
          </cell>
          <cell r="S9">
            <v>1018.8910645161291</v>
          </cell>
          <cell r="V9">
            <v>1063.096551724138</v>
          </cell>
          <cell r="Y9">
            <v>1037.9415483870966</v>
          </cell>
        </row>
        <row r="11">
          <cell r="G11">
            <v>0.58540000000000003</v>
          </cell>
          <cell r="J11">
            <v>0.58779354838709674</v>
          </cell>
          <cell r="M11">
            <v>0.59</v>
          </cell>
          <cell r="P11">
            <v>0.58672903225806439</v>
          </cell>
          <cell r="S11">
            <v>0.58725806451612905</v>
          </cell>
          <cell r="V11">
            <v>0.61575862068965515</v>
          </cell>
          <cell r="Y11">
            <v>0.60280645161290314</v>
          </cell>
        </row>
        <row r="13">
          <cell r="G13">
            <v>0.84950000000000003</v>
          </cell>
          <cell r="J13">
            <v>0.99284193548387101</v>
          </cell>
          <cell r="M13">
            <v>0.30258064516129035</v>
          </cell>
          <cell r="P13">
            <v>1.5520548387096775</v>
          </cell>
          <cell r="S13">
            <v>0.7738096774193548</v>
          </cell>
          <cell r="V13">
            <v>1.7274379310344825</v>
          </cell>
          <cell r="Y13">
            <v>2.4393870967741935</v>
          </cell>
        </row>
        <row r="14">
          <cell r="G14">
            <v>0.38579999999999998</v>
          </cell>
          <cell r="J14">
            <v>0.46163548387096781</v>
          </cell>
          <cell r="M14">
            <v>0.25419354838709679</v>
          </cell>
          <cell r="P14">
            <v>0.45963225806451619</v>
          </cell>
          <cell r="S14">
            <v>1.3238387096774191</v>
          </cell>
          <cell r="V14">
            <v>0.7208241379310345</v>
          </cell>
          <cell r="Y14">
            <v>0.44264516129032261</v>
          </cell>
        </row>
        <row r="15">
          <cell r="G15">
            <v>94.102500000000006</v>
          </cell>
          <cell r="J15">
            <v>93.963164516129027</v>
          </cell>
          <cell r="M15">
            <v>93.28419354838708</v>
          </cell>
          <cell r="P15">
            <v>93.986722580645178</v>
          </cell>
          <cell r="S15">
            <v>94.973967741935482</v>
          </cell>
          <cell r="V15">
            <v>88.683658620689641</v>
          </cell>
          <cell r="Y15">
            <v>91.022649999999999</v>
          </cell>
        </row>
        <row r="16">
          <cell r="G16">
            <v>4.4790000000000001</v>
          </cell>
          <cell r="J16">
            <v>4.2557258064516121</v>
          </cell>
          <cell r="M16">
            <v>5.830967741935484</v>
          </cell>
          <cell r="P16">
            <v>3.7720709677419357</v>
          </cell>
          <cell r="S16">
            <v>2.6465548387096769</v>
          </cell>
          <cell r="V16">
            <v>8.2242344827586198</v>
          </cell>
          <cell r="Y16">
            <v>5.490322580645163</v>
          </cell>
        </row>
        <row r="17">
          <cell r="G17">
            <v>0.1636</v>
          </cell>
          <cell r="J17">
            <v>0.26692903225806458</v>
          </cell>
          <cell r="M17">
            <v>0.2329032258064517</v>
          </cell>
          <cell r="P17">
            <v>0.17502580645161295</v>
          </cell>
          <cell r="S17">
            <v>0.17924193548387096</v>
          </cell>
          <cell r="V17">
            <v>0.56687931034482764</v>
          </cell>
          <cell r="Y17">
            <v>0.48138709677419345</v>
          </cell>
        </row>
        <row r="18">
          <cell r="G18">
            <v>1.6000000000000001E-3</v>
          </cell>
          <cell r="J18">
            <v>1.3499999999999998E-2</v>
          </cell>
          <cell r="M18">
            <v>3.7096774193548399E-2</v>
          </cell>
          <cell r="P18">
            <v>1.1909677419354838E-2</v>
          </cell>
          <cell r="S18">
            <v>4.1587096774193547E-2</v>
          </cell>
          <cell r="V18">
            <v>2.327241379310345E-2</v>
          </cell>
          <cell r="Y18">
            <v>3.0193548387096782E-2</v>
          </cell>
        </row>
        <row r="19">
          <cell r="G19">
            <v>1.9E-3</v>
          </cell>
          <cell r="J19">
            <v>2.2261290322580646E-2</v>
          </cell>
          <cell r="M19">
            <v>3.8387096774193559E-2</v>
          </cell>
          <cell r="P19">
            <v>2.0641935483870964E-2</v>
          </cell>
          <cell r="S19">
            <v>2.6545161290322583E-2</v>
          </cell>
          <cell r="V19">
            <v>4.0951724137931036E-2</v>
          </cell>
          <cell r="Y19">
            <v>6.6774193548387095E-2</v>
          </cell>
        </row>
        <row r="20">
          <cell r="G20">
            <v>0</v>
          </cell>
          <cell r="J20">
            <v>6.8870967741935492E-3</v>
          </cell>
          <cell r="M20">
            <v>1.0322580645161294E-2</v>
          </cell>
          <cell r="P20">
            <v>4.9806451612903228E-3</v>
          </cell>
          <cell r="S20">
            <v>1.1509677419354838E-2</v>
          </cell>
          <cell r="V20">
            <v>5.8793103448275853E-3</v>
          </cell>
          <cell r="Y20">
            <v>1.1483870967741941E-2</v>
          </cell>
        </row>
        <row r="21">
          <cell r="G21">
            <v>0</v>
          </cell>
          <cell r="J21">
            <v>4.7193548387096766E-3</v>
          </cell>
          <cell r="M21">
            <v>1.3225806451612905E-2</v>
          </cell>
          <cell r="P21">
            <v>4.1580645161290323E-3</v>
          </cell>
          <cell r="S21">
            <v>4.7322580645161299E-3</v>
          </cell>
          <cell r="V21">
            <v>5.7551724137931042E-3</v>
          </cell>
          <cell r="Y21">
            <v>1.2419354838709682E-2</v>
          </cell>
        </row>
        <row r="22">
          <cell r="G22">
            <v>0</v>
          </cell>
          <cell r="J22">
            <v>1.2277419354838707E-2</v>
          </cell>
          <cell r="M22">
            <v>0</v>
          </cell>
          <cell r="P22">
            <v>1.2761290322580646E-2</v>
          </cell>
          <cell r="S22">
            <v>1.8212903225806452E-2</v>
          </cell>
          <cell r="V22">
            <v>3.6000000000000021E-3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0.58518500000000007</v>
          </cell>
          <cell r="G25">
            <v>0.58462499999999995</v>
          </cell>
          <cell r="I25">
            <v>0.58584999999999998</v>
          </cell>
          <cell r="L25">
            <v>0.58529200000000003</v>
          </cell>
          <cell r="O25">
            <v>0.59260500000000005</v>
          </cell>
          <cell r="R25">
            <v>0.60230700000000004</v>
          </cell>
          <cell r="U25">
            <v>0.60050700000000001</v>
          </cell>
        </row>
      </sheetData>
      <sheetData sheetId="1">
        <row r="26">
          <cell r="E26">
            <v>1032.0999999999999</v>
          </cell>
          <cell r="K26">
            <v>1036.44</v>
          </cell>
          <cell r="N26">
            <v>1020.52</v>
          </cell>
          <cell r="Q26">
            <v>1017.84</v>
          </cell>
          <cell r="T26">
            <v>1062.56</v>
          </cell>
          <cell r="W26">
            <v>1044.33</v>
          </cell>
          <cell r="Z26">
            <v>1033.05</v>
          </cell>
        </row>
      </sheetData>
      <sheetData sheetId="2"/>
      <sheetData sheetId="3">
        <row r="7">
          <cell r="F7">
            <v>45047</v>
          </cell>
        </row>
        <row r="9">
          <cell r="G9">
            <v>1038.92</v>
          </cell>
          <cell r="J9">
            <v>1034.5666666666666</v>
          </cell>
          <cell r="M9">
            <v>1064.57</v>
          </cell>
          <cell r="P9">
            <v>1022.9754333333333</v>
          </cell>
          <cell r="S9">
            <v>1020.3594666666668</v>
          </cell>
          <cell r="V9">
            <v>1046.5448275862068</v>
          </cell>
          <cell r="Y9">
            <v>1035.2595333333334</v>
          </cell>
        </row>
        <row r="11">
          <cell r="G11">
            <v>0.58609999999999995</v>
          </cell>
          <cell r="J11">
            <v>0.58671000000000006</v>
          </cell>
          <cell r="M11">
            <v>0.59133333333333327</v>
          </cell>
          <cell r="P11">
            <v>0.5874299999999999</v>
          </cell>
          <cell r="S11">
            <v>0.58689333333333304</v>
          </cell>
          <cell r="V11">
            <v>0.60365862068965515</v>
          </cell>
          <cell r="Y11">
            <v>0.60203333333333331</v>
          </cell>
        </row>
        <row r="13">
          <cell r="G13">
            <v>0.89649999999999996</v>
          </cell>
          <cell r="J13">
            <v>1.1055966666666666</v>
          </cell>
          <cell r="M13">
            <v>0.30133333333333329</v>
          </cell>
          <cell r="P13">
            <v>1.8735299999999997</v>
          </cell>
          <cell r="S13">
            <v>0.50452666666666657</v>
          </cell>
          <cell r="V13">
            <v>1.7457862068965517</v>
          </cell>
          <cell r="Y13">
            <v>2.4447666666666663</v>
          </cell>
        </row>
        <row r="14">
          <cell r="G14">
            <v>0.38479999999999998</v>
          </cell>
          <cell r="J14">
            <v>0.45419333333333339</v>
          </cell>
          <cell r="M14">
            <v>0.23866666666666672</v>
          </cell>
          <cell r="P14">
            <v>0.45311333333333342</v>
          </cell>
          <cell r="S14">
            <v>1.4205433333333335</v>
          </cell>
          <cell r="V14">
            <v>0.61114482758620681</v>
          </cell>
          <cell r="Y14">
            <v>0.49063333333333337</v>
          </cell>
        </row>
        <row r="15">
          <cell r="G15">
            <v>93.956599999999995</v>
          </cell>
          <cell r="J15">
            <v>94.159886666666665</v>
          </cell>
          <cell r="M15">
            <v>92.634999999999977</v>
          </cell>
          <cell r="P15">
            <v>93.755566666666667</v>
          </cell>
          <cell r="S15">
            <v>95.256316666666663</v>
          </cell>
          <cell r="V15">
            <v>90.88550344827587</v>
          </cell>
          <cell r="Y15">
            <v>91.021569999999997</v>
          </cell>
        </row>
        <row r="16">
          <cell r="G16">
            <v>4.5800999999999998</v>
          </cell>
          <cell r="J16">
            <v>3.9662266666666661</v>
          </cell>
          <cell r="M16">
            <v>6.5006666666666657</v>
          </cell>
          <cell r="P16">
            <v>3.7000966666666675</v>
          </cell>
          <cell r="S16">
            <v>2.5003733333333331</v>
          </cell>
          <cell r="V16">
            <v>6.274034482758621</v>
          </cell>
          <cell r="Y16">
            <v>5.5701333333333336</v>
          </cell>
        </row>
        <row r="17">
          <cell r="G17">
            <v>0.16289999999999999</v>
          </cell>
          <cell r="J17">
            <v>0.2487400000000001</v>
          </cell>
          <cell r="M17">
            <v>0.23633333333333342</v>
          </cell>
          <cell r="P17">
            <v>0.17399333333333328</v>
          </cell>
          <cell r="S17">
            <v>0.19344666666666663</v>
          </cell>
          <cell r="V17">
            <v>0.41565862068965509</v>
          </cell>
          <cell r="Y17">
            <v>0.40399999999999991</v>
          </cell>
        </row>
        <row r="18">
          <cell r="G18">
            <v>1.5E-3</v>
          </cell>
          <cell r="J18">
            <v>1.6706666666666665E-2</v>
          </cell>
          <cell r="M18">
            <v>3.8666666666666676E-2</v>
          </cell>
          <cell r="P18">
            <v>9.4866666666666658E-3</v>
          </cell>
          <cell r="S18">
            <v>5.1109999999999996E-2</v>
          </cell>
          <cell r="V18">
            <v>1.9975862068965518E-2</v>
          </cell>
          <cell r="Y18">
            <v>1.843333333333334E-2</v>
          </cell>
        </row>
        <row r="19">
          <cell r="G19">
            <v>1.4E-3</v>
          </cell>
          <cell r="J19">
            <v>2.1926666666666664E-2</v>
          </cell>
          <cell r="M19">
            <v>3.733333333333335E-2</v>
          </cell>
          <cell r="P19">
            <v>1.6476666666666664E-2</v>
          </cell>
          <cell r="S19">
            <v>3.1083333333333334E-2</v>
          </cell>
          <cell r="V19">
            <v>3.43551724137931E-2</v>
          </cell>
          <cell r="Y19">
            <v>3.7200000000000011E-2</v>
          </cell>
        </row>
        <row r="20">
          <cell r="G20">
            <v>0</v>
          </cell>
          <cell r="J20">
            <v>6.966666666666667E-3</v>
          </cell>
          <cell r="M20">
            <v>1.0000000000000004E-2</v>
          </cell>
          <cell r="P20">
            <v>3.7566666666666673E-3</v>
          </cell>
          <cell r="S20">
            <v>1.4576666666666665E-2</v>
          </cell>
          <cell r="V20">
            <v>5.8413793103448252E-3</v>
          </cell>
          <cell r="Y20">
            <v>5.3666666666666698E-3</v>
          </cell>
        </row>
        <row r="21">
          <cell r="G21">
            <v>0</v>
          </cell>
          <cell r="J21">
            <v>4.9466666666666669E-3</v>
          </cell>
          <cell r="M21">
            <v>5.6666666666666662E-3</v>
          </cell>
          <cell r="P21">
            <v>3.0800000000000003E-3</v>
          </cell>
          <cell r="S21">
            <v>5.8999999999999999E-3</v>
          </cell>
          <cell r="V21">
            <v>5.6655172413793108E-3</v>
          </cell>
          <cell r="Y21">
            <v>5.8000000000000031E-3</v>
          </cell>
        </row>
        <row r="22">
          <cell r="G22">
            <v>0</v>
          </cell>
          <cell r="J22">
            <v>1.4936666666666666E-2</v>
          </cell>
          <cell r="M22">
            <v>0</v>
          </cell>
          <cell r="P22">
            <v>1.0866666666666665E-2</v>
          </cell>
          <cell r="S22">
            <v>2.2123333333333332E-2</v>
          </cell>
          <cell r="V22">
            <v>3.6000000000000021E-3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0.58806700000000001</v>
          </cell>
          <cell r="G25">
            <v>0.5849399999999999</v>
          </cell>
          <cell r="I25">
            <v>0.59896299999999991</v>
          </cell>
          <cell r="L25">
            <v>0.58890200000000004</v>
          </cell>
          <cell r="O25">
            <v>0.59365599999999996</v>
          </cell>
          <cell r="R25">
            <v>0.63921600000000001</v>
          </cell>
          <cell r="U25">
            <v>0.62004099999999984</v>
          </cell>
        </row>
      </sheetData>
      <sheetData sheetId="1">
        <row r="26">
          <cell r="E26">
            <v>1033.8699999999999</v>
          </cell>
          <cell r="K26">
            <v>1035.68</v>
          </cell>
          <cell r="N26">
            <v>1035.6400000000001</v>
          </cell>
          <cell r="Q26">
            <v>1029.1300000000001</v>
          </cell>
          <cell r="T26">
            <v>1064.69</v>
          </cell>
          <cell r="W26">
            <v>1078.4100000000001</v>
          </cell>
          <cell r="Z26">
            <v>1055.68</v>
          </cell>
        </row>
      </sheetData>
      <sheetData sheetId="2"/>
      <sheetData sheetId="3">
        <row r="7">
          <cell r="F7">
            <v>45078</v>
          </cell>
        </row>
        <row r="9">
          <cell r="G9">
            <v>1038.145</v>
          </cell>
          <cell r="J9">
            <v>1036.2709677419355</v>
          </cell>
          <cell r="M9">
            <v>1067.3503225806448</v>
          </cell>
          <cell r="P9">
            <v>1037.7080967741936</v>
          </cell>
          <cell r="S9">
            <v>1031.8109032258067</v>
          </cell>
          <cell r="V9">
            <v>1080.3482758620687</v>
          </cell>
          <cell r="Y9">
            <v>1058.3176774193551</v>
          </cell>
        </row>
        <row r="11">
          <cell r="G11">
            <v>0.58640000000000003</v>
          </cell>
          <cell r="J11">
            <v>0.58960322580645175</v>
          </cell>
          <cell r="M11">
            <v>0.59677419354838712</v>
          </cell>
          <cell r="P11">
            <v>0.60022258064516121</v>
          </cell>
          <cell r="S11">
            <v>0.59051935483870965</v>
          </cell>
          <cell r="V11">
            <v>0.64042413793103448</v>
          </cell>
          <cell r="Y11">
            <v>0.62167741935483878</v>
          </cell>
        </row>
        <row r="13">
          <cell r="G13">
            <v>0.92569999999999997</v>
          </cell>
          <cell r="J13">
            <v>1.0606838709677422</v>
          </cell>
          <cell r="M13">
            <v>0.29548387096774198</v>
          </cell>
          <cell r="P13">
            <v>1.8200903225806448</v>
          </cell>
          <cell r="S13">
            <v>0.68433548387096776</v>
          </cell>
          <cell r="V13">
            <v>2.6378862068965514</v>
          </cell>
          <cell r="Y13">
            <v>2.5252258064516133</v>
          </cell>
        </row>
        <row r="14">
          <cell r="G14">
            <v>0.41299999999999998</v>
          </cell>
          <cell r="J14">
            <v>0.59458387096774179</v>
          </cell>
          <cell r="M14">
            <v>0.22419354838709679</v>
          </cell>
          <cell r="P14">
            <v>0.69892258064516122</v>
          </cell>
          <cell r="S14">
            <v>1.0765193548387098</v>
          </cell>
          <cell r="V14">
            <v>0.9739862068965518</v>
          </cell>
          <cell r="Y14">
            <v>0.75038709677419346</v>
          </cell>
        </row>
        <row r="15">
          <cell r="G15">
            <v>93.9041</v>
          </cell>
          <cell r="J15">
            <v>93.959819354838714</v>
          </cell>
          <cell r="M15">
            <v>92.329677419354837</v>
          </cell>
          <cell r="P15">
            <v>91.621954838709684</v>
          </cell>
          <cell r="S15">
            <v>94.081519354838704</v>
          </cell>
          <cell r="V15">
            <v>83.699537899999996</v>
          </cell>
          <cell r="Y15">
            <v>87.359480000000005</v>
          </cell>
        </row>
        <row r="16">
          <cell r="G16">
            <v>4.5957999999999997</v>
          </cell>
          <cell r="J16">
            <v>3.8826387096774195</v>
          </cell>
          <cell r="M16">
            <v>6.8174193548387096</v>
          </cell>
          <cell r="P16">
            <v>5.4053225806451621</v>
          </cell>
          <cell r="S16">
            <v>3.8399161290322583</v>
          </cell>
          <cell r="V16">
            <v>11.901503448275864</v>
          </cell>
          <cell r="Y16">
            <v>8.7088064516129045</v>
          </cell>
        </row>
        <row r="17">
          <cell r="G17">
            <v>0.1429</v>
          </cell>
          <cell r="J17">
            <v>0.39445483870967751</v>
          </cell>
          <cell r="M17">
            <v>0.24483870967741944</v>
          </cell>
          <cell r="P17">
            <v>0.39564516129032251</v>
          </cell>
          <cell r="S17">
            <v>0.23122903225806449</v>
          </cell>
          <cell r="V17">
            <v>0.72627241379310359</v>
          </cell>
          <cell r="Y17">
            <v>0.59054838709677426</v>
          </cell>
        </row>
        <row r="18">
          <cell r="G18">
            <v>1.1999999999999999E-3</v>
          </cell>
          <cell r="J18">
            <v>2.886774193548388E-2</v>
          </cell>
          <cell r="M18">
            <v>3.8709677419354854E-2</v>
          </cell>
          <cell r="P18">
            <v>1.5951612903225807E-2</v>
          </cell>
          <cell r="S18">
            <v>3.2538709677419356E-2</v>
          </cell>
          <cell r="V18">
            <v>1.914137931034483E-2</v>
          </cell>
          <cell r="Y18">
            <v>2.0354838709677428E-2</v>
          </cell>
        </row>
        <row r="19">
          <cell r="G19">
            <v>1.1999999999999999E-3</v>
          </cell>
          <cell r="J19">
            <v>4.2938709677419355E-2</v>
          </cell>
          <cell r="M19">
            <v>3.8387096774193559E-2</v>
          </cell>
          <cell r="P19">
            <v>2.9790322580645161E-2</v>
          </cell>
          <cell r="S19">
            <v>2.5319354838709687E-2</v>
          </cell>
          <cell r="V19">
            <v>3.4555172413793106E-2</v>
          </cell>
          <cell r="Y19">
            <v>4.0387096774193547E-2</v>
          </cell>
        </row>
        <row r="20">
          <cell r="G20">
            <v>0</v>
          </cell>
          <cell r="J20">
            <v>9.7903225806451645E-3</v>
          </cell>
          <cell r="M20">
            <v>1.0000000000000004E-2</v>
          </cell>
          <cell r="P20">
            <v>3.7999999999999996E-3</v>
          </cell>
          <cell r="S20">
            <v>9.4709677419354838E-3</v>
          </cell>
          <cell r="V20">
            <v>1.7965517241379314E-3</v>
          </cell>
          <cell r="Y20">
            <v>3.8709677419354856E-3</v>
          </cell>
        </row>
        <row r="21">
          <cell r="G21">
            <v>0</v>
          </cell>
          <cell r="J21">
            <v>7.412903225806451E-3</v>
          </cell>
          <cell r="M21">
            <v>1.6129032258064516E-3</v>
          </cell>
          <cell r="P21">
            <v>3.2806451612903222E-3</v>
          </cell>
          <cell r="S21">
            <v>4.5387096774193543E-3</v>
          </cell>
          <cell r="V21">
            <v>1.668965517241379E-3</v>
          </cell>
          <cell r="Y21">
            <v>3.967741935483873E-3</v>
          </cell>
        </row>
        <row r="22">
          <cell r="G22">
            <v>0</v>
          </cell>
          <cell r="J22">
            <v>1.8945161290322577E-2</v>
          </cell>
          <cell r="M22">
            <v>0</v>
          </cell>
          <cell r="P22">
            <v>5.2193548387096771E-3</v>
          </cell>
          <cell r="S22">
            <v>1.4609677419354839E-2</v>
          </cell>
          <cell r="V22">
            <v>3.4482758620689663E-5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0.58962400000000004</v>
          </cell>
          <cell r="G25">
            <v>0.587113</v>
          </cell>
          <cell r="I25">
            <v>0.59566700000000006</v>
          </cell>
          <cell r="L25">
            <v>0.59989500000000007</v>
          </cell>
          <cell r="O25">
            <v>0.59262499999999996</v>
          </cell>
          <cell r="R25">
            <v>0.64890800000000004</v>
          </cell>
          <cell r="U25">
            <v>0.63468899999999995</v>
          </cell>
        </row>
      </sheetData>
      <sheetData sheetId="1">
        <row r="26">
          <cell r="E26">
            <v>1037.76</v>
          </cell>
          <cell r="K26">
            <v>1039.18</v>
          </cell>
          <cell r="N26">
            <v>1034.6300000000001</v>
          </cell>
          <cell r="Q26">
            <v>1056.9000000000001</v>
          </cell>
          <cell r="T26">
            <v>1062.49</v>
          </cell>
          <cell r="W26">
            <v>1096.02</v>
          </cell>
          <cell r="Z26">
            <v>1077.98</v>
          </cell>
        </row>
      </sheetData>
      <sheetData sheetId="2" refreshError="1"/>
      <sheetData sheetId="3">
        <row r="7">
          <cell r="F7">
            <v>45108</v>
          </cell>
        </row>
        <row r="9">
          <cell r="G9">
            <v>1041.723</v>
          </cell>
          <cell r="J9">
            <v>1040.0500000000002</v>
          </cell>
          <cell r="M9">
            <v>1065.2143333333331</v>
          </cell>
          <cell r="P9">
            <v>1036.2542999999998</v>
          </cell>
          <cell r="S9">
            <v>1059.2580333333335</v>
          </cell>
          <cell r="V9">
            <v>1099.6206896551723</v>
          </cell>
          <cell r="Y9">
            <v>1081.0614333333335</v>
          </cell>
        </row>
        <row r="11">
          <cell r="G11">
            <v>0.58860000000000001</v>
          </cell>
          <cell r="J11">
            <v>0.59096333333333317</v>
          </cell>
          <cell r="M11">
            <v>0.59099999999999986</v>
          </cell>
          <cell r="P11">
            <v>0.59668333333333323</v>
          </cell>
          <cell r="S11">
            <v>0.6012966666666667</v>
          </cell>
          <cell r="V11">
            <v>0.65118275862068975</v>
          </cell>
          <cell r="Y11">
            <v>0.63646666666666696</v>
          </cell>
        </row>
        <row r="13">
          <cell r="G13">
            <v>0.94430000000000003</v>
          </cell>
          <cell r="J13">
            <v>0.99021000000000015</v>
          </cell>
          <cell r="M13">
            <v>0.31599999999999984</v>
          </cell>
          <cell r="P13">
            <v>1.6346999999999998</v>
          </cell>
          <cell r="S13">
            <v>0.4312233333333334</v>
          </cell>
          <cell r="V13">
            <v>2.543389655172414</v>
          </cell>
          <cell r="Y13">
            <v>2.4177000000000004</v>
          </cell>
        </row>
        <row r="14">
          <cell r="G14">
            <v>0.39729999999999999</v>
          </cell>
          <cell r="J14">
            <v>0.57647666666666664</v>
          </cell>
          <cell r="M14">
            <v>0.22966666666666663</v>
          </cell>
          <cell r="P14">
            <v>0.65816333333333321</v>
          </cell>
          <cell r="S14">
            <v>0.82784666666666662</v>
          </cell>
          <cell r="V14">
            <v>0.94182758620689655</v>
          </cell>
          <cell r="Y14">
            <v>0.84780000000000022</v>
          </cell>
        </row>
        <row r="15">
          <cell r="G15">
            <v>93.445700000000002</v>
          </cell>
          <cell r="J15">
            <v>93.564879999999988</v>
          </cell>
          <cell r="M15">
            <v>92.563333333333333</v>
          </cell>
          <cell r="P15">
            <v>92.365146666666675</v>
          </cell>
          <cell r="S15">
            <v>91.869370000000018</v>
          </cell>
          <cell r="V15">
            <v>81.759537899999998</v>
          </cell>
          <cell r="Y15">
            <v>84.639480000000006</v>
          </cell>
        </row>
        <row r="16">
          <cell r="G16">
            <v>5.0407000000000002</v>
          </cell>
          <cell r="J16">
            <v>4.4486333333333343</v>
          </cell>
          <cell r="M16">
            <v>6.5496666666666661</v>
          </cell>
          <cell r="P16">
            <v>4.8912700000000005</v>
          </cell>
          <cell r="S16">
            <v>6.3950133333333339</v>
          </cell>
          <cell r="V16">
            <v>13.842982758620691</v>
          </cell>
          <cell r="Y16">
            <v>11.2692</v>
          </cell>
        </row>
        <row r="17">
          <cell r="G17">
            <v>0.14929999999999999</v>
          </cell>
          <cell r="J17">
            <v>0.33337</v>
          </cell>
          <cell r="M17">
            <v>0.24900000000000003</v>
          </cell>
          <cell r="P17">
            <v>0.37566666666666654</v>
          </cell>
          <cell r="S17">
            <v>0.35101333333333329</v>
          </cell>
          <cell r="V17">
            <v>0.83498620689655179</v>
          </cell>
          <cell r="Y17">
            <v>0.74153333333333316</v>
          </cell>
        </row>
        <row r="18">
          <cell r="G18">
            <v>2.5000000000000001E-3</v>
          </cell>
          <cell r="J18">
            <v>2.0729999999999995E-2</v>
          </cell>
          <cell r="M18">
            <v>3.9666666666666676E-2</v>
          </cell>
          <cell r="P18">
            <v>1.8736666666666665E-2</v>
          </cell>
          <cell r="S18">
            <v>2.6443333333333336E-2</v>
          </cell>
          <cell r="V18">
            <v>2.3941379310344828E-2</v>
          </cell>
          <cell r="Y18">
            <v>2.5800000000000014E-2</v>
          </cell>
        </row>
        <row r="19">
          <cell r="G19">
            <v>3.5999999999999999E-3</v>
          </cell>
          <cell r="J19">
            <v>3.2553333333333337E-2</v>
          </cell>
          <cell r="M19">
            <v>4.0666666666666677E-2</v>
          </cell>
          <cell r="P19">
            <v>3.5916666666666666E-2</v>
          </cell>
          <cell r="S19">
            <v>6.5026666666666663E-2</v>
          </cell>
          <cell r="V19">
            <v>4.211724137931034E-2</v>
          </cell>
          <cell r="Y19">
            <v>5.2200000000000003E-2</v>
          </cell>
        </row>
        <row r="20">
          <cell r="G20">
            <v>1E-4</v>
          </cell>
          <cell r="J20">
            <v>8.9133333333333339E-3</v>
          </cell>
          <cell r="M20">
            <v>1.0000000000000004E-2</v>
          </cell>
          <cell r="P20">
            <v>5.6733333333333332E-3</v>
          </cell>
          <cell r="S20">
            <v>7.5866666666666669E-3</v>
          </cell>
          <cell r="V20">
            <v>2.4310344827586199E-3</v>
          </cell>
          <cell r="Y20">
            <v>4.766666666666669E-3</v>
          </cell>
        </row>
        <row r="21">
          <cell r="G21">
            <v>1E-4</v>
          </cell>
          <cell r="J21">
            <v>6.4633333333333366E-3</v>
          </cell>
          <cell r="M21">
            <v>4.3333333333333323E-3</v>
          </cell>
          <cell r="P21">
            <v>5.2433333333333351E-3</v>
          </cell>
          <cell r="S21">
            <v>1.3116666666666671E-2</v>
          </cell>
          <cell r="V21">
            <v>2.3965517241379313E-3</v>
          </cell>
          <cell r="Y21">
            <v>4.9000000000000024E-3</v>
          </cell>
        </row>
        <row r="22">
          <cell r="G22">
            <v>2.0000000000000001E-4</v>
          </cell>
          <cell r="J22">
            <v>1.7746666666666668E-2</v>
          </cell>
          <cell r="M22">
            <v>0</v>
          </cell>
          <cell r="P22">
            <v>9.4833333333333349E-3</v>
          </cell>
          <cell r="S22">
            <v>1.3363333333333331E-2</v>
          </cell>
          <cell r="V22">
            <v>3.6000000000000021E-3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0.59329599999999993</v>
          </cell>
          <cell r="G25">
            <v>0.59067000000000003</v>
          </cell>
          <cell r="I25">
            <v>0.60507500000000003</v>
          </cell>
          <cell r="L25">
            <v>0.59584300000000001</v>
          </cell>
          <cell r="O25">
            <v>0.59351700000000007</v>
          </cell>
          <cell r="R25">
            <v>0.65174799999999999</v>
          </cell>
          <cell r="U25">
            <v>0.64913299999999996</v>
          </cell>
        </row>
      </sheetData>
      <sheetData sheetId="1">
        <row r="26">
          <cell r="E26">
            <v>1044.0999999999999</v>
          </cell>
          <cell r="K26">
            <v>1046.17</v>
          </cell>
          <cell r="N26">
            <v>1050.99</v>
          </cell>
          <cell r="Q26">
            <v>1062.3699999999999</v>
          </cell>
          <cell r="T26">
            <v>1062.4000000000001</v>
          </cell>
          <cell r="W26">
            <v>1098.8499999999999</v>
          </cell>
          <cell r="Z26">
            <v>1094.58</v>
          </cell>
        </row>
      </sheetData>
      <sheetData sheetId="2" refreshError="1"/>
      <sheetData sheetId="3">
        <row r="7">
          <cell r="F7">
            <v>45139</v>
          </cell>
        </row>
        <row r="9">
          <cell r="G9">
            <v>1049.104</v>
          </cell>
          <cell r="J9">
            <v>1046.3451612903225</v>
          </cell>
          <cell r="M9">
            <v>1064.6764516129033</v>
          </cell>
          <cell r="P9">
            <v>1053.3762580645162</v>
          </cell>
          <cell r="S9">
            <v>1064.8099354838707</v>
          </cell>
          <cell r="V9">
            <v>1102.0517241379307</v>
          </cell>
          <cell r="Y9">
            <v>1096.8646774193551</v>
          </cell>
        </row>
        <row r="11">
          <cell r="G11">
            <v>0.59240000000000004</v>
          </cell>
          <cell r="J11">
            <v>0.59460967741935489</v>
          </cell>
          <cell r="M11">
            <v>0.59290322580645161</v>
          </cell>
          <cell r="P11">
            <v>0.60659032258064505</v>
          </cell>
          <cell r="S11">
            <v>0.59733870967741931</v>
          </cell>
          <cell r="V11">
            <v>0.65380344827586212</v>
          </cell>
          <cell r="Y11">
            <v>0.65041935483870972</v>
          </cell>
        </row>
        <row r="13">
          <cell r="G13">
            <v>0.90349999999999997</v>
          </cell>
          <cell r="J13">
            <v>0.94210322580645178</v>
          </cell>
          <cell r="M13">
            <v>0.38032258064516139</v>
          </cell>
          <cell r="P13">
            <v>1.384874193548387</v>
          </cell>
          <cell r="S13">
            <v>0.34404516129032259</v>
          </cell>
          <cell r="V13">
            <v>2.5807103448275863</v>
          </cell>
          <cell r="Y13">
            <v>2.5858064516129042</v>
          </cell>
        </row>
        <row r="14">
          <cell r="G14">
            <v>0.36749999999999999</v>
          </cell>
          <cell r="J14">
            <v>0.58507096774193534</v>
          </cell>
          <cell r="M14">
            <v>0.24580645161290318</v>
          </cell>
          <cell r="P14">
            <v>0.76134193548387086</v>
          </cell>
          <cell r="S14">
            <v>0.42133225806451613</v>
          </cell>
          <cell r="V14">
            <v>0.98393793103448268</v>
          </cell>
          <cell r="Y14">
            <v>0.97851612903225793</v>
          </cell>
        </row>
        <row r="15">
          <cell r="G15">
            <v>92.739199999999997</v>
          </cell>
          <cell r="J15">
            <v>93.027745161290312</v>
          </cell>
          <cell r="M15">
            <v>92.487419354838735</v>
          </cell>
          <cell r="P15">
            <v>90.705699999999993</v>
          </cell>
          <cell r="S15">
            <v>92.213393548387103</v>
          </cell>
          <cell r="V15">
            <v>81.169537899999995</v>
          </cell>
          <cell r="Y15">
            <v>81.749480000000005</v>
          </cell>
        </row>
        <row r="16">
          <cell r="G16">
            <v>5.7417999999999996</v>
          </cell>
          <cell r="J16">
            <v>4.9313354838709689</v>
          </cell>
          <cell r="M16">
            <v>6.5438709677419338</v>
          </cell>
          <cell r="P16">
            <v>6.508258064516129</v>
          </cell>
          <cell r="S16">
            <v>6.5732354838709695</v>
          </cell>
          <cell r="V16">
            <v>14.437941379310343</v>
          </cell>
          <cell r="Y16">
            <v>13.846096774193548</v>
          </cell>
        </row>
        <row r="17">
          <cell r="G17">
            <v>0.21759999999999999</v>
          </cell>
          <cell r="J17">
            <v>0.3815516129032257</v>
          </cell>
          <cell r="M17">
            <v>0.24548387096774199</v>
          </cell>
          <cell r="P17">
            <v>0.5345193548387096</v>
          </cell>
          <cell r="S17">
            <v>0.34991935483870978</v>
          </cell>
          <cell r="V17">
            <v>0.76866896551724129</v>
          </cell>
          <cell r="Y17">
            <v>0.77103225806451614</v>
          </cell>
        </row>
        <row r="18">
          <cell r="G18">
            <v>3.3E-3</v>
          </cell>
          <cell r="J18">
            <v>2.5790322580645161E-2</v>
          </cell>
          <cell r="M18">
            <v>3.5483870967741943E-2</v>
          </cell>
          <cell r="P18">
            <v>2.6361290322580642E-2</v>
          </cell>
          <cell r="S18">
            <v>3.4558064516129021E-2</v>
          </cell>
          <cell r="V18">
            <v>1.9413793103448269E-2</v>
          </cell>
          <cell r="Y18">
            <v>2.0870967741935493E-2</v>
          </cell>
        </row>
        <row r="19">
          <cell r="G19">
            <v>3.8E-3</v>
          </cell>
          <cell r="J19">
            <v>3.7567741935483859E-2</v>
          </cell>
          <cell r="M19">
            <v>3.6451612903225815E-2</v>
          </cell>
          <cell r="P19">
            <v>5.0899999999999994E-2</v>
          </cell>
          <cell r="S19">
            <v>4.1945161290322573E-2</v>
          </cell>
          <cell r="V19">
            <v>3.3837931034482759E-2</v>
          </cell>
          <cell r="Y19">
            <v>3.9838709677419364E-2</v>
          </cell>
        </row>
        <row r="20">
          <cell r="G20">
            <v>3.0999999999999999E-3</v>
          </cell>
          <cell r="J20">
            <v>2.3925806451612901E-2</v>
          </cell>
          <cell r="M20">
            <v>1.6774193548387099E-2</v>
          </cell>
          <cell r="P20">
            <v>7.7612903225806442E-3</v>
          </cell>
          <cell r="S20">
            <v>8.545161290322581E-3</v>
          </cell>
          <cell r="V20">
            <v>1.7862068965517244E-3</v>
          </cell>
          <cell r="Y20">
            <v>2.6129032258064532E-3</v>
          </cell>
        </row>
        <row r="21">
          <cell r="G21">
            <v>2.3E-3</v>
          </cell>
          <cell r="J21">
            <v>1.8599999999999998E-2</v>
          </cell>
          <cell r="M21">
            <v>1.0645161290322579E-2</v>
          </cell>
          <cell r="P21">
            <v>7.3999999999999986E-3</v>
          </cell>
          <cell r="S21">
            <v>6.0258064516129032E-3</v>
          </cell>
          <cell r="V21">
            <v>1.7827586206896554E-3</v>
          </cell>
          <cell r="Y21">
            <v>2.7096774193548401E-3</v>
          </cell>
        </row>
        <row r="22">
          <cell r="G22">
            <v>1.8E-3</v>
          </cell>
          <cell r="J22">
            <v>2.5345161290322583E-2</v>
          </cell>
          <cell r="M22">
            <v>0</v>
          </cell>
          <cell r="P22">
            <v>1.2899999999999998E-2</v>
          </cell>
          <cell r="S22">
            <v>7.0032258064516122E-3</v>
          </cell>
          <cell r="V22">
            <v>3.6000000000000021E-3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0.59075999999999995</v>
          </cell>
          <cell r="G25">
            <v>0.5942869999999999</v>
          </cell>
          <cell r="I25">
            <v>0.59828899999999996</v>
          </cell>
          <cell r="L25">
            <v>0.59268600000000005</v>
          </cell>
          <cell r="O25">
            <v>0.59311700000000001</v>
          </cell>
          <cell r="R25">
            <v>0.65391099999999991</v>
          </cell>
          <cell r="U25">
            <v>0.65010099999999993</v>
          </cell>
        </row>
      </sheetData>
      <sheetData sheetId="1">
        <row r="26">
          <cell r="E26">
            <v>1042.29</v>
          </cell>
          <cell r="K26">
            <v>1051.77</v>
          </cell>
          <cell r="N26">
            <v>1040.27</v>
          </cell>
          <cell r="Q26">
            <v>1061.3900000000001</v>
          </cell>
          <cell r="T26">
            <v>1063.68</v>
          </cell>
          <cell r="W26">
            <v>1101.01</v>
          </cell>
          <cell r="Z26">
            <v>1094.69</v>
          </cell>
        </row>
      </sheetData>
      <sheetData sheetId="2" refreshError="1"/>
      <sheetData sheetId="3">
        <row r="7">
          <cell r="F7">
            <v>45170</v>
          </cell>
        </row>
        <row r="9">
          <cell r="G9">
            <v>1054.6959999999999</v>
          </cell>
          <cell r="J9">
            <v>1044.3935483870971</v>
          </cell>
          <cell r="M9">
            <v>1066.0403225806449</v>
          </cell>
          <cell r="P9">
            <v>1042.649322580645</v>
          </cell>
          <cell r="S9">
            <v>1063.807258064516</v>
          </cell>
          <cell r="V9">
            <v>1103.28</v>
          </cell>
          <cell r="Y9">
            <v>1097.4523548387097</v>
          </cell>
        </row>
        <row r="11">
          <cell r="G11">
            <v>0.59599999999999997</v>
          </cell>
          <cell r="J11">
            <v>0.59212258064516121</v>
          </cell>
          <cell r="M11">
            <v>0.59290322580645172</v>
          </cell>
          <cell r="P11">
            <v>0.59972580645161278</v>
          </cell>
          <cell r="S11">
            <v>0.59415806451612907</v>
          </cell>
          <cell r="V11">
            <v>0.65538333333333343</v>
          </cell>
          <cell r="Y11">
            <v>0.65177419354838706</v>
          </cell>
        </row>
        <row r="13">
          <cell r="G13">
            <v>0.92369999999999997</v>
          </cell>
          <cell r="J13">
            <v>0.90124516129032239</v>
          </cell>
          <cell r="M13">
            <v>0.31225806451612909</v>
          </cell>
          <cell r="P13">
            <v>1.4609580645161291</v>
          </cell>
          <cell r="S13">
            <v>0.36311612903225809</v>
          </cell>
          <cell r="V13">
            <v>2.6140166666666662</v>
          </cell>
          <cell r="Y13">
            <v>2.6629032258064518</v>
          </cell>
        </row>
        <row r="14">
          <cell r="G14">
            <v>0.35909999999999997</v>
          </cell>
          <cell r="J14">
            <v>0.53401935483870966</v>
          </cell>
          <cell r="M14">
            <v>0.21999999999999997</v>
          </cell>
          <cell r="P14">
            <v>0.70875483870967748</v>
          </cell>
          <cell r="S14">
            <v>0.25137419354838708</v>
          </cell>
          <cell r="V14">
            <v>1.0108233333333334</v>
          </cell>
          <cell r="Y14">
            <v>0.98625806451612885</v>
          </cell>
        </row>
        <row r="15">
          <cell r="G15">
            <v>92.075800000000001</v>
          </cell>
          <cell r="J15">
            <v>93.58530967741936</v>
          </cell>
          <cell r="M15">
            <v>92.473225806451595</v>
          </cell>
          <cell r="P15">
            <v>91.974616129032256</v>
          </cell>
          <cell r="S15">
            <v>92.614690322580657</v>
          </cell>
          <cell r="V15">
            <v>80.756640000000004</v>
          </cell>
          <cell r="Y15">
            <v>81.489649999999997</v>
          </cell>
        </row>
        <row r="16">
          <cell r="G16">
            <v>6.3148</v>
          </cell>
          <cell r="J16">
            <v>4.4579806451612889</v>
          </cell>
          <cell r="M16">
            <v>6.6619354838709688</v>
          </cell>
          <cell r="P16">
            <v>5.288332258064516</v>
          </cell>
          <cell r="S16">
            <v>6.3736548387096779</v>
          </cell>
          <cell r="V16">
            <v>14.821033333333329</v>
          </cell>
          <cell r="Y16">
            <v>14.088709677419351</v>
          </cell>
        </row>
        <row r="17">
          <cell r="G17">
            <v>0.2878</v>
          </cell>
          <cell r="J17">
            <v>0.35616451612903233</v>
          </cell>
          <cell r="M17">
            <v>0.2435483870967742</v>
          </cell>
          <cell r="P17">
            <v>0.46509032258064509</v>
          </cell>
          <cell r="S17">
            <v>0.31903548387096775</v>
          </cell>
          <cell r="V17">
            <v>0.74492333333333316</v>
          </cell>
          <cell r="Y17">
            <v>0.71154838709677393</v>
          </cell>
        </row>
        <row r="18">
          <cell r="G18">
            <v>4.4999999999999997E-3</v>
          </cell>
          <cell r="J18">
            <v>2.2583870967741938E-2</v>
          </cell>
          <cell r="M18">
            <v>3.6774193548387117E-2</v>
          </cell>
          <cell r="P18">
            <v>2.4761290322580655E-2</v>
          </cell>
          <cell r="S18">
            <v>3.1393548387096772E-2</v>
          </cell>
          <cell r="V18">
            <v>1.834333333333333E-2</v>
          </cell>
          <cell r="Y18">
            <v>1.9580645161290329E-2</v>
          </cell>
        </row>
        <row r="19">
          <cell r="G19">
            <v>4.8999999999999998E-3</v>
          </cell>
          <cell r="J19">
            <v>3.7093548387096768E-2</v>
          </cell>
          <cell r="M19">
            <v>3.7419354838709694E-2</v>
          </cell>
          <cell r="P19">
            <v>4.8480645161290324E-2</v>
          </cell>
          <cell r="S19">
            <v>3.1803225806451611E-2</v>
          </cell>
          <cell r="V19">
            <v>3.5230000000000004E-2</v>
          </cell>
          <cell r="Y19">
            <v>3.9451612903225818E-2</v>
          </cell>
        </row>
        <row r="20">
          <cell r="G20">
            <v>5.3E-3</v>
          </cell>
          <cell r="J20">
            <v>3.7822580645161287E-2</v>
          </cell>
          <cell r="M20">
            <v>1.1935483870967746E-2</v>
          </cell>
          <cell r="P20">
            <v>8.0419354838709677E-3</v>
          </cell>
          <cell r="S20">
            <v>6.409677419354839E-3</v>
          </cell>
          <cell r="V20">
            <v>1.9500000000000001E-3</v>
          </cell>
          <cell r="Y20">
            <v>2.5806451612903239E-3</v>
          </cell>
        </row>
        <row r="21">
          <cell r="G21">
            <v>4.3E-3</v>
          </cell>
          <cell r="J21">
            <v>3.0722580645161292E-2</v>
          </cell>
          <cell r="M21">
            <v>6.4516129032258064E-3</v>
          </cell>
          <cell r="P21">
            <v>7.7000000000000002E-3</v>
          </cell>
          <cell r="S21">
            <v>3.338709677419355E-3</v>
          </cell>
          <cell r="V21">
            <v>1.9299999999999999E-3</v>
          </cell>
          <cell r="Y21">
            <v>2.7741935483870978E-3</v>
          </cell>
        </row>
        <row r="22">
          <cell r="G22">
            <v>3.5999999999999999E-3</v>
          </cell>
          <cell r="J22">
            <v>3.686774193548388E-2</v>
          </cell>
          <cell r="M22">
            <v>0</v>
          </cell>
          <cell r="P22">
            <v>1.3251612903225806E-2</v>
          </cell>
          <cell r="S22">
            <v>5.2064516129032255E-3</v>
          </cell>
          <cell r="V22">
            <v>3.6666666666666666E-5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44927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('[1]Pipeline Data'!F7)-1</f>
        <v>44926</v>
      </c>
      <c r="G12" s="62"/>
      <c r="I12" s="62">
        <f>('[1]Pipeline Data'!F7)-1</f>
        <v>44926</v>
      </c>
      <c r="J12" s="63"/>
      <c r="K12" s="64">
        <f>('[1]Pipeline Data'!F7)-1</f>
        <v>44926</v>
      </c>
      <c r="L12" s="65"/>
      <c r="M12" s="65"/>
      <c r="N12" s="66"/>
      <c r="O12" s="64">
        <f>('[1]Pipeline Data'!F7)-1</f>
        <v>44926</v>
      </c>
      <c r="P12" s="65"/>
      <c r="Q12" s="66"/>
      <c r="R12" s="64">
        <f>('[1]Pipeline Data'!F7)-1</f>
        <v>44926</v>
      </c>
      <c r="S12" s="65"/>
      <c r="T12" s="66"/>
      <c r="U12" s="43" t="s">
        <v>14</v>
      </c>
      <c r="V12" s="43" t="s">
        <v>14</v>
      </c>
      <c r="W12" s="65">
        <f>K12</f>
        <v>44926</v>
      </c>
      <c r="X12" s="66"/>
      <c r="Y12" s="64">
        <f>('[1]Pipeline Data'!F7)-1</f>
        <v>44926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'[1]Pipeline Data'!P13</f>
        <v>1.4322741935483871</v>
      </c>
      <c r="G16" s="12" t="s">
        <v>24</v>
      </c>
      <c r="I16" s="13">
        <f>'[1]Pipeline Data'!S13</f>
        <v>0.52796451612903217</v>
      </c>
      <c r="J16" s="14" t="s">
        <v>24</v>
      </c>
      <c r="L16" s="13">
        <f>'[1]Pipeline Data'!M13</f>
        <v>0.29580645161290309</v>
      </c>
      <c r="M16" s="12" t="s">
        <v>24</v>
      </c>
      <c r="O16" s="11">
        <f>'[1]Pipeline Data'!Y13</f>
        <v>2.3787419354838715</v>
      </c>
      <c r="P16" s="12" t="s">
        <v>24</v>
      </c>
      <c r="Q16" s="5"/>
      <c r="R16" s="13">
        <f>'[1]Pipeline Data'!V13</f>
        <v>2.0912516129032253</v>
      </c>
      <c r="S16" s="12" t="s">
        <v>24</v>
      </c>
      <c r="U16" s="13">
        <v>1.4158599999999999</v>
      </c>
      <c r="V16" s="12" t="s">
        <v>24</v>
      </c>
      <c r="W16" s="11">
        <f>'[1]Pipeline Data'!G13</f>
        <v>0.78890000000000005</v>
      </c>
      <c r="X16" s="14" t="s">
        <v>24</v>
      </c>
      <c r="Y16" s="11">
        <f>'[1]Pipeline Data'!J13</f>
        <v>0.85002580645161285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'[1]Pipeline Data'!P14</f>
        <v>0.53804516129032254</v>
      </c>
      <c r="I17" s="13">
        <f>'[1]Pipeline Data'!S14</f>
        <v>1.1914774193548385</v>
      </c>
      <c r="J17" s="5"/>
      <c r="L17" s="13">
        <f>'[1]Pipeline Data'!M14</f>
        <v>0.32483870967741935</v>
      </c>
      <c r="O17" s="11">
        <f>'[1]Pipeline Data'!Y14</f>
        <v>0.56277419354838687</v>
      </c>
      <c r="Q17" s="5"/>
      <c r="R17" s="13">
        <f>'[1]Pipeline Data'!V14</f>
        <v>0.89348064516129022</v>
      </c>
      <c r="U17" s="13">
        <v>0.95437700000000003</v>
      </c>
      <c r="W17" s="11">
        <f>'[1]Pipeline Data'!G14</f>
        <v>0.41539999999999999</v>
      </c>
      <c r="X17" s="5"/>
      <c r="Y17" s="11">
        <f>'[1]Pipeline Data'!J14</f>
        <v>0.45858064516129021</v>
      </c>
      <c r="Z17" s="5"/>
    </row>
    <row r="18" spans="1:26" x14ac:dyDescent="0.2">
      <c r="A18" t="s">
        <v>27</v>
      </c>
      <c r="D18" t="s">
        <v>28</v>
      </c>
      <c r="F18" s="11">
        <f>'[1]Pipeline Data'!P15</f>
        <v>90.81971290322582</v>
      </c>
      <c r="I18" s="13">
        <f>'[1]Pipeline Data'!S15</f>
        <v>94.251174193548394</v>
      </c>
      <c r="J18" s="5"/>
      <c r="L18" s="13">
        <f>'[1]Pipeline Data'!M15</f>
        <v>93.741290322580667</v>
      </c>
      <c r="O18" s="11">
        <f>'[1]Pipeline Data'!Y15</f>
        <v>88.773939999999996</v>
      </c>
      <c r="Q18" s="5"/>
      <c r="R18" s="13">
        <f>'[1]Pipeline Data'!V15</f>
        <v>83.833312899999996</v>
      </c>
      <c r="U18" s="13">
        <v>93.925799999999995</v>
      </c>
      <c r="W18" s="11">
        <f>'[1]Pipeline Data'!G15</f>
        <v>94.067800000000005</v>
      </c>
      <c r="X18" s="5"/>
      <c r="Y18" s="11">
        <f>'[1]Pipeline Data'!J15</f>
        <v>91.513729032258055</v>
      </c>
      <c r="Z18" s="5"/>
    </row>
    <row r="19" spans="1:26" x14ac:dyDescent="0.2">
      <c r="A19" t="s">
        <v>29</v>
      </c>
      <c r="D19" t="s">
        <v>30</v>
      </c>
      <c r="F19" s="11">
        <f>'[1]Pipeline Data'!P16</f>
        <v>6.9367258064516131</v>
      </c>
      <c r="I19" s="13">
        <f>'[1]Pipeline Data'!S16</f>
        <v>3.6438580645161283</v>
      </c>
      <c r="J19" s="5"/>
      <c r="L19" s="13">
        <f>'[1]Pipeline Data'!M16</f>
        <v>5.3493548387096785</v>
      </c>
      <c r="O19" s="11">
        <f>'[1]Pipeline Data'!Y16</f>
        <v>7.6508064516129028</v>
      </c>
      <c r="Q19" s="5"/>
      <c r="R19" s="13">
        <f>'[1]Pipeline Data'!V16</f>
        <v>12.479096774193545</v>
      </c>
      <c r="U19" s="13">
        <v>2.9041999999999999</v>
      </c>
      <c r="W19" s="11">
        <f>'[1]Pipeline Data'!G16</f>
        <v>4.5248999999999997</v>
      </c>
      <c r="X19" s="5"/>
      <c r="Y19" s="11">
        <f>'[1]Pipeline Data'!J16</f>
        <v>6.7829870967741943</v>
      </c>
      <c r="Z19" s="5"/>
    </row>
    <row r="20" spans="1:26" x14ac:dyDescent="0.2">
      <c r="A20" t="s">
        <v>31</v>
      </c>
      <c r="D20" t="s">
        <v>32</v>
      </c>
      <c r="F20" s="11">
        <f>'[1]Pipeline Data'!P17</f>
        <v>0.23202258064516126</v>
      </c>
      <c r="I20" s="13">
        <f>'[1]Pipeline Data'!S17</f>
        <v>0.25312258064516124</v>
      </c>
      <c r="J20" s="5"/>
      <c r="L20" s="13">
        <f>'[1]Pipeline Data'!M17</f>
        <v>0.21225806451612911</v>
      </c>
      <c r="O20" s="11">
        <f>'[1]Pipeline Data'!Y17</f>
        <v>0.5533870967741934</v>
      </c>
      <c r="Q20" s="5"/>
      <c r="R20" s="13">
        <f>'[1]Pipeline Data'!V17</f>
        <v>0.65079999999999982</v>
      </c>
      <c r="U20" s="13">
        <v>0.56200000000000006</v>
      </c>
      <c r="W20" s="11">
        <f>'[1]Pipeline Data'!G17</f>
        <v>0.1812</v>
      </c>
      <c r="X20" s="5"/>
      <c r="Y20" s="11">
        <f>'[1]Pipeline Data'!J17</f>
        <v>0.32780967741935485</v>
      </c>
      <c r="Z20" s="5"/>
    </row>
    <row r="21" spans="1:26" x14ac:dyDescent="0.2">
      <c r="A21" t="s">
        <v>33</v>
      </c>
      <c r="D21" t="s">
        <v>34</v>
      </c>
      <c r="F21" s="11">
        <f>'[1]Pipeline Data'!P18</f>
        <v>9.8354838709677431E-3</v>
      </c>
      <c r="I21" s="13">
        <f>'[1]Pipeline Data'!S18</f>
        <v>4.9135483870967743E-2</v>
      </c>
      <c r="J21" s="5"/>
      <c r="L21" s="13">
        <f>'[1]Pipeline Data'!M18</f>
        <v>3.1612903225806468E-2</v>
      </c>
      <c r="O21" s="11">
        <f>'[1]Pipeline Data'!Y18</f>
        <v>2.2612903225806461E-2</v>
      </c>
      <c r="Q21" s="5"/>
      <c r="R21" s="13">
        <f>'[1]Pipeline Data'!V18</f>
        <v>1.8848387096774197E-2</v>
      </c>
      <c r="U21" s="13">
        <v>6.8000000000000005E-2</v>
      </c>
      <c r="W21" s="11">
        <f>'[1]Pipeline Data'!G18</f>
        <v>1.9E-3</v>
      </c>
      <c r="X21" s="5"/>
      <c r="Y21" s="11">
        <f>'[1]Pipeline Data'!J18</f>
        <v>1.3796774193548392E-2</v>
      </c>
      <c r="Z21" s="5"/>
    </row>
    <row r="22" spans="1:26" x14ac:dyDescent="0.2">
      <c r="A22" t="s">
        <v>35</v>
      </c>
      <c r="D22" t="s">
        <v>34</v>
      </c>
      <c r="F22" s="11">
        <f>'[1]Pipeline Data'!P19</f>
        <v>1.5983870967741936E-2</v>
      </c>
      <c r="I22" s="13">
        <f>'[1]Pipeline Data'!S19</f>
        <v>3.7403225806451612E-2</v>
      </c>
      <c r="J22" s="5"/>
      <c r="L22" s="13">
        <f>'[1]Pipeline Data'!M19</f>
        <v>3.1935483870967764E-2</v>
      </c>
      <c r="O22" s="11">
        <f>'[1]Pipeline Data'!Y19</f>
        <v>4.5580645161290331E-2</v>
      </c>
      <c r="Q22" s="5"/>
      <c r="R22" s="13">
        <f>'[1]Pipeline Data'!V19</f>
        <v>3.2129032258064509E-2</v>
      </c>
      <c r="U22" s="13">
        <v>9.35E-2</v>
      </c>
      <c r="W22" s="11">
        <f>'[1]Pipeline Data'!G19</f>
        <v>1.5E-3</v>
      </c>
      <c r="X22" s="5"/>
      <c r="Y22" s="11">
        <f>'[1]Pipeline Data'!J19</f>
        <v>1.5706451612903228E-2</v>
      </c>
      <c r="Z22" s="5"/>
    </row>
    <row r="23" spans="1:26" x14ac:dyDescent="0.2">
      <c r="A23" t="s">
        <v>36</v>
      </c>
      <c r="D23" t="s">
        <v>37</v>
      </c>
      <c r="F23" s="11">
        <f>'[1]Pipeline Data'!P20</f>
        <v>3.1612903225806455E-3</v>
      </c>
      <c r="I23" s="13">
        <f>'[1]Pipeline Data'!S20</f>
        <v>1.5029032258064515E-2</v>
      </c>
      <c r="J23" s="5"/>
      <c r="L23" s="13">
        <f>'[1]Pipeline Data'!M20</f>
        <v>1.0000000000000004E-2</v>
      </c>
      <c r="O23" s="11">
        <f>'[1]Pipeline Data'!Y20</f>
        <v>6.0322580645161324E-3</v>
      </c>
      <c r="Q23" s="5"/>
      <c r="R23" s="13">
        <f>'[1]Pipeline Data'!V20</f>
        <v>2.1870967741935482E-3</v>
      </c>
      <c r="U23" s="13">
        <v>2.47E-2</v>
      </c>
      <c r="W23" s="11">
        <f>'[1]Pipeline Data'!G20</f>
        <v>1E-3</v>
      </c>
      <c r="X23" s="5"/>
      <c r="Y23" s="11">
        <f>'[1]Pipeline Data'!J20</f>
        <v>1.619032258064516E-2</v>
      </c>
      <c r="Z23" s="5"/>
    </row>
    <row r="24" spans="1:26" x14ac:dyDescent="0.2">
      <c r="A24" t="s">
        <v>38</v>
      </c>
      <c r="D24" t="s">
        <v>37</v>
      </c>
      <c r="F24" s="11">
        <f>'[1]Pipeline Data'!P21</f>
        <v>2.5870967741935483E-3</v>
      </c>
      <c r="I24" s="13">
        <f>'[1]Pipeline Data'!S21</f>
        <v>7.4741935483870967E-3</v>
      </c>
      <c r="J24" s="5"/>
      <c r="L24" s="13">
        <f>'[1]Pipeline Data'!M21</f>
        <v>5.8064516129032262E-3</v>
      </c>
      <c r="O24" s="11">
        <f>'[1]Pipeline Data'!Y21</f>
        <v>6.1290322580645189E-3</v>
      </c>
      <c r="Q24" s="5"/>
      <c r="R24" s="13">
        <f>'[1]Pipeline Data'!V21</f>
        <v>1.7903225806451611E-3</v>
      </c>
      <c r="U24" s="13">
        <v>2.0400000000000001E-2</v>
      </c>
      <c r="W24" s="11">
        <f>'[1]Pipeline Data'!G21</f>
        <v>5.0000000000000001E-4</v>
      </c>
      <c r="X24" s="5"/>
      <c r="Y24" s="11">
        <f>'[1]Pipeline Data'!J21</f>
        <v>1.2745161290322582E-2</v>
      </c>
      <c r="Z24" s="5"/>
    </row>
    <row r="25" spans="1:26" x14ac:dyDescent="0.2">
      <c r="A25" t="s">
        <v>39</v>
      </c>
      <c r="D25" t="s">
        <v>40</v>
      </c>
      <c r="F25" s="11">
        <f>'[1]Pipeline Data'!P22</f>
        <v>9.5870967741935494E-3</v>
      </c>
      <c r="I25" s="13">
        <f>'[1]Pipeline Data'!S22</f>
        <v>2.3370967741935488E-2</v>
      </c>
      <c r="J25" s="5"/>
      <c r="L25" s="13">
        <f>'[1]Pipeline Data'!M22</f>
        <v>0</v>
      </c>
      <c r="O25" s="11">
        <f>'[1]Pipeline Data'!Y22</f>
        <v>0</v>
      </c>
      <c r="Q25" s="5"/>
      <c r="R25" s="13">
        <f>'[1]Pipeline Data'!V22</f>
        <v>2.8064516129032262E-4</v>
      </c>
      <c r="U25" s="13">
        <v>3.0349999999999999E-2</v>
      </c>
      <c r="W25" s="11">
        <f>'[1]Pipeline Data'!G22</f>
        <v>8.9999999999999998E-4</v>
      </c>
      <c r="X25" s="5"/>
      <c r="Y25" s="11">
        <f>'[1]Pipeline Data'!J22</f>
        <v>8.3741935483870981E-3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'[1]Pipeline Data'!P23</f>
        <v>0</v>
      </c>
      <c r="I26" s="13">
        <f>'[1]Pipeline Data'!S23</f>
        <v>0</v>
      </c>
      <c r="J26" s="5"/>
      <c r="L26" s="13">
        <f>'[1]Pipeline Data'!M23</f>
        <v>0</v>
      </c>
      <c r="O26" s="11">
        <f>'[1]Pipeline Data'!Y23</f>
        <v>0</v>
      </c>
      <c r="Q26" s="5"/>
      <c r="R26" s="13">
        <f>'[1]Pipeline Data'!V23</f>
        <v>0</v>
      </c>
      <c r="U26" s="13">
        <v>0</v>
      </c>
      <c r="W26" s="11">
        <f>'[1]Pipeline Data'!G23</f>
        <v>1.61E-2</v>
      </c>
      <c r="X26" s="5"/>
      <c r="Y26" s="11">
        <f>'[1]Pipeline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'[1]Pipeline Data'!P24</f>
        <v>0</v>
      </c>
      <c r="I27" s="13">
        <f>'[1]Pipeline Data'!S24</f>
        <v>0</v>
      </c>
      <c r="J27" s="5"/>
      <c r="L27" s="13">
        <f>'[1]Pipeline Data'!M24</f>
        <v>0</v>
      </c>
      <c r="O27" s="11">
        <f>'[1]Pipeline Data'!Y24</f>
        <v>0</v>
      </c>
      <c r="Q27" s="5"/>
      <c r="R27" s="13">
        <f>'[1]Pipeline Data'!V24</f>
        <v>0</v>
      </c>
      <c r="U27" s="13">
        <v>0</v>
      </c>
      <c r="W27" s="11">
        <f>'[1]Pipeline Data'!G24</f>
        <v>0</v>
      </c>
      <c r="X27" s="5"/>
      <c r="Y27" s="11">
        <f>'[1]Pipeline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'[1]Pipeline Data'!P25</f>
        <v>0</v>
      </c>
      <c r="I28" s="13">
        <f>'[1]Pipeline Data'!S25</f>
        <v>0</v>
      </c>
      <c r="J28" s="5"/>
      <c r="L28" s="13">
        <f>'[1]Pipeline Data'!M25</f>
        <v>0</v>
      </c>
      <c r="O28" s="11">
        <f>'[1]Pipeline Data'!Y25</f>
        <v>0</v>
      </c>
      <c r="Q28" s="5"/>
      <c r="R28" s="13">
        <f>'[1]Pipeline Data'!V25</f>
        <v>0</v>
      </c>
      <c r="U28" s="13">
        <v>0</v>
      </c>
      <c r="W28" s="11">
        <f>'[1]Pipeline Data'!G25</f>
        <v>0</v>
      </c>
      <c r="X28" s="5"/>
      <c r="Y28" s="11">
        <f>'[1]Pipeline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'[1]Pipeline Data'!P26</f>
        <v>0</v>
      </c>
      <c r="I29" s="16">
        <f>'[1]Pipeline Data'!S26</f>
        <v>0</v>
      </c>
      <c r="J29" s="5"/>
      <c r="L29" s="16">
        <f>'[1]Pipeline Data'!M26</f>
        <v>0</v>
      </c>
      <c r="O29" s="15">
        <f>'[1]Pipeline Data'!Y26</f>
        <v>0</v>
      </c>
      <c r="Q29" s="5"/>
      <c r="R29" s="16">
        <f>'[1]Pipeline Data'!V26</f>
        <v>0</v>
      </c>
      <c r="U29" s="16">
        <v>0</v>
      </c>
      <c r="W29" s="15">
        <f>'[1]Pipeline Data'!G26</f>
        <v>0</v>
      </c>
      <c r="X29" s="5"/>
      <c r="Y29" s="15">
        <f>'[1]Pipeline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99.999935483870999</v>
      </c>
      <c r="G31" s="18" t="s">
        <v>24</v>
      </c>
      <c r="H31" s="18"/>
      <c r="I31" s="19">
        <f>SUM(I16:I29)</f>
        <v>100.00000967741937</v>
      </c>
      <c r="J31" s="20" t="s">
        <v>24</v>
      </c>
      <c r="K31" s="18"/>
      <c r="L31" s="19">
        <f>SUM(L16:L29)</f>
        <v>100.00290322580648</v>
      </c>
      <c r="M31" s="18" t="s">
        <v>24</v>
      </c>
      <c r="N31" s="18"/>
      <c r="O31" s="17">
        <f>SUM(O16:O29)</f>
        <v>100.00000451612902</v>
      </c>
      <c r="P31" s="18" t="s">
        <v>24</v>
      </c>
      <c r="Q31" s="20"/>
      <c r="R31" s="19">
        <f>SUM(R16:R29)</f>
        <v>100.00317741612903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100.00010000000002</v>
      </c>
      <c r="X31" s="20" t="s">
        <v>24</v>
      </c>
      <c r="Y31" s="17">
        <f>SUM(Y16:Y29)</f>
        <v>99.999945161290313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'[1]Pipeline Data'!P9</f>
        <v>1052.2480967741935</v>
      </c>
      <c r="G39" s="1"/>
      <c r="H39" s="1"/>
      <c r="I39" s="24">
        <f>'[1]Pipeline Data'!S9</f>
        <v>1032.3417419354839</v>
      </c>
      <c r="J39" s="3"/>
      <c r="K39" s="1"/>
      <c r="L39" s="24">
        <f>'[1]Pipeline Data'!M9</f>
        <v>1054.3225806451612</v>
      </c>
      <c r="M39" s="1"/>
      <c r="N39" s="1"/>
      <c r="O39" s="23">
        <f>'[1]Pipeline Data'!Y9</f>
        <v>1053.6894838709679</v>
      </c>
      <c r="P39" s="1"/>
      <c r="Q39" s="3"/>
      <c r="R39" s="24">
        <f>'[1]Pipeline Data'!V9</f>
        <v>1089.983870967742</v>
      </c>
      <c r="S39" s="1"/>
      <c r="T39" s="1"/>
      <c r="U39" s="24">
        <v>1027.43</v>
      </c>
      <c r="V39" s="1"/>
      <c r="W39" s="23">
        <f>'[1]Pipeline Data'!G9</f>
        <v>1039.6489999999999</v>
      </c>
      <c r="X39" s="3"/>
      <c r="Y39" s="24">
        <f>'[1]Pipeline Data'!J9</f>
        <v>1060.0129032258064</v>
      </c>
      <c r="Z39" s="3"/>
    </row>
    <row r="40" spans="1:26" x14ac:dyDescent="0.2">
      <c r="C40" t="s">
        <v>54</v>
      </c>
      <c r="F40" s="25">
        <f>[1]HeatingValue!N26</f>
        <v>1049.73</v>
      </c>
      <c r="I40" s="26">
        <f>[1]HeatingValue!Q26</f>
        <v>1030.07</v>
      </c>
      <c r="J40" s="5"/>
      <c r="L40" s="26">
        <f>[1]HeatingValue!T26</f>
        <v>1051.8900000000001</v>
      </c>
      <c r="O40" s="25">
        <f>[1]HeatingValue!Z26</f>
        <v>1051.27</v>
      </c>
      <c r="Q40" s="5"/>
      <c r="R40" s="25">
        <f>[1]HeatingValue!W26</f>
        <v>1087.99</v>
      </c>
      <c r="U40" s="27">
        <v>1024.7</v>
      </c>
      <c r="W40" s="25">
        <f>[1]HeatingValue!K26</f>
        <v>1036.99</v>
      </c>
      <c r="X40" s="5"/>
      <c r="Y40" s="25">
        <f>[1]HeatingValue!E26</f>
        <v>1057.5999999999999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'[1]Pipeline Data'!P11</f>
        <v>0.60273870967741938</v>
      </c>
      <c r="G44" s="29"/>
      <c r="H44" s="29"/>
      <c r="I44" s="29">
        <f>'[1]Pipeline Data'!S11</f>
        <v>0.59107741935483893</v>
      </c>
      <c r="J44" s="30"/>
      <c r="K44" s="29"/>
      <c r="L44" s="29">
        <f>'[1]Pipeline Data'!M11</f>
        <v>0.59</v>
      </c>
      <c r="M44" s="29"/>
      <c r="N44" s="29"/>
      <c r="O44" s="28">
        <f>'[1]Pipeline Data'!Y11</f>
        <v>0.61403225806451622</v>
      </c>
      <c r="P44" s="29"/>
      <c r="Q44" s="30"/>
      <c r="R44" s="29">
        <f>'[1]Pipeline Data'!V11</f>
        <v>0.63943870967741945</v>
      </c>
      <c r="S44" s="29"/>
      <c r="T44" s="29"/>
      <c r="U44" s="29">
        <v>0.95437700000000003</v>
      </c>
      <c r="V44" s="29"/>
      <c r="W44" s="28">
        <f>'[1]Pipeline Data'!G11</f>
        <v>0.58589999999999998</v>
      </c>
      <c r="X44" s="5"/>
      <c r="Y44" s="29">
        <f>'[1]Pipeline Data'!J11</f>
        <v>0.60027419354838718</v>
      </c>
      <c r="Z44" s="5"/>
    </row>
    <row r="45" spans="1:26" ht="13.5" thickBot="1" x14ac:dyDescent="0.25">
      <c r="C45" t="s">
        <v>57</v>
      </c>
      <c r="F45" s="31">
        <f>[1]SpecGravity!I25</f>
        <v>0.60122200000000003</v>
      </c>
      <c r="G45" s="18"/>
      <c r="H45" s="18"/>
      <c r="I45" s="32">
        <f>[1]SpecGravity!L25</f>
        <v>0.58968900000000002</v>
      </c>
      <c r="J45" s="20"/>
      <c r="K45" s="18"/>
      <c r="L45" s="32">
        <f>[1]SpecGravity!O25</f>
        <v>0.58712000000000009</v>
      </c>
      <c r="M45" s="18"/>
      <c r="N45" s="18"/>
      <c r="O45" s="31">
        <f>[1]SpecGravity!U25</f>
        <v>0.61260100000000006</v>
      </c>
      <c r="P45" s="18"/>
      <c r="Q45" s="20"/>
      <c r="R45" s="32">
        <f>[1]SpecGravity!R25</f>
        <v>0.63820500000000002</v>
      </c>
      <c r="S45" s="18"/>
      <c r="T45" s="18"/>
      <c r="U45" s="32">
        <v>0.591866</v>
      </c>
      <c r="V45" s="18"/>
      <c r="W45" s="31">
        <f>[1]SpecGravity!G25</f>
        <v>0.58446000000000009</v>
      </c>
      <c r="X45" s="20"/>
      <c r="Y45" s="32">
        <f>[1]SpecGravity!E25</f>
        <v>0.59882700000000011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45200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('[10]Pipeline Data'!F7)-1</f>
        <v>45199</v>
      </c>
      <c r="G12" s="62"/>
      <c r="I12" s="62">
        <f>('[10]Pipeline Data'!F7)-1</f>
        <v>45199</v>
      </c>
      <c r="J12" s="63"/>
      <c r="K12" s="64">
        <f>('[10]Pipeline Data'!F7)-1</f>
        <v>45199</v>
      </c>
      <c r="L12" s="65"/>
      <c r="M12" s="65"/>
      <c r="N12" s="66"/>
      <c r="O12" s="64">
        <f>('[10]Pipeline Data'!F7)-1</f>
        <v>45199</v>
      </c>
      <c r="P12" s="65"/>
      <c r="Q12" s="66"/>
      <c r="R12" s="64">
        <f>('[10]Pipeline Data'!F7)-1</f>
        <v>45199</v>
      </c>
      <c r="S12" s="65"/>
      <c r="T12" s="66"/>
      <c r="U12" s="43" t="s">
        <v>14</v>
      </c>
      <c r="V12" s="43" t="s">
        <v>14</v>
      </c>
      <c r="W12" s="65">
        <f>K12</f>
        <v>45199</v>
      </c>
      <c r="X12" s="66"/>
      <c r="Y12" s="64">
        <f>('[10]Pipeline Data'!F7)-1</f>
        <v>45199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'[10]Pipeline Data'!P13</f>
        <v>1.710196666666667</v>
      </c>
      <c r="G16" s="12" t="s">
        <v>24</v>
      </c>
      <c r="I16" s="13">
        <f>'[10]Pipeline Data'!S13</f>
        <v>0.36364000000000002</v>
      </c>
      <c r="J16" s="14" t="s">
        <v>24</v>
      </c>
      <c r="L16" s="13">
        <f>'[10]Pipeline Data'!M13</f>
        <v>0.31366666666666659</v>
      </c>
      <c r="M16" s="12" t="s">
        <v>24</v>
      </c>
      <c r="O16" s="11">
        <f>'[10]Pipeline Data'!Y13</f>
        <v>2.6864000000000008</v>
      </c>
      <c r="P16" s="12" t="s">
        <v>24</v>
      </c>
      <c r="Q16" s="5"/>
      <c r="R16" s="13">
        <f>'[10]Pipeline Data'!V13</f>
        <v>2.6142034482758625</v>
      </c>
      <c r="S16" s="12" t="s">
        <v>24</v>
      </c>
      <c r="U16" s="13">
        <v>1.4158599999999999</v>
      </c>
      <c r="V16" s="12" t="s">
        <v>24</v>
      </c>
      <c r="W16" s="11">
        <f>'[10]Pipeline Data'!G13</f>
        <v>1.0627</v>
      </c>
      <c r="X16" s="14" t="s">
        <v>24</v>
      </c>
      <c r="Y16" s="11">
        <f>'[10]Pipeline Data'!J13</f>
        <v>1.00576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'[10]Pipeline Data'!P14</f>
        <v>0.62809666666666664</v>
      </c>
      <c r="I17" s="13">
        <f>'[10]Pipeline Data'!S14</f>
        <v>0.68812666666666655</v>
      </c>
      <c r="J17" s="5"/>
      <c r="L17" s="13">
        <f>'[10]Pipeline Data'!M14</f>
        <v>0.23533333333333337</v>
      </c>
      <c r="O17" s="11">
        <f>'[10]Pipeline Data'!Y14</f>
        <v>0.98219999999999963</v>
      </c>
      <c r="Q17" s="5"/>
      <c r="R17" s="13">
        <f>'[10]Pipeline Data'!V14</f>
        <v>1.024989655172414</v>
      </c>
      <c r="U17" s="13">
        <v>0.95437700000000003</v>
      </c>
      <c r="W17" s="11">
        <f>'[10]Pipeline Data'!G14</f>
        <v>0.43930000000000002</v>
      </c>
      <c r="X17" s="5"/>
      <c r="Y17" s="11">
        <f>'[10]Pipeline Data'!J14</f>
        <v>0.58723000000000003</v>
      </c>
      <c r="Z17" s="5"/>
    </row>
    <row r="18" spans="1:26" x14ac:dyDescent="0.2">
      <c r="A18" t="s">
        <v>27</v>
      </c>
      <c r="D18" t="s">
        <v>28</v>
      </c>
      <c r="F18" s="11">
        <f>'[10]Pipeline Data'!P15</f>
        <v>92.618860000000012</v>
      </c>
      <c r="I18" s="13">
        <f>'[10]Pipeline Data'!S15</f>
        <v>91.580256666666642</v>
      </c>
      <c r="J18" s="5"/>
      <c r="L18" s="13">
        <f>'[10]Pipeline Data'!M15</f>
        <v>92.303333333333342</v>
      </c>
      <c r="O18" s="11">
        <f>'[10]Pipeline Data'!Y15</f>
        <v>81.129649999999998</v>
      </c>
      <c r="Q18" s="5"/>
      <c r="R18" s="13">
        <f>'[10]Pipeline Data'!V15</f>
        <v>80.13664</v>
      </c>
      <c r="U18" s="13">
        <v>93.925799999999995</v>
      </c>
      <c r="W18" s="11">
        <f>'[10]Pipeline Data'!G15</f>
        <v>91.741799999999998</v>
      </c>
      <c r="X18" s="5"/>
      <c r="Y18" s="11">
        <f>'[10]Pipeline Data'!J15</f>
        <v>94.393086666666662</v>
      </c>
      <c r="Z18" s="5"/>
    </row>
    <row r="19" spans="1:26" x14ac:dyDescent="0.2">
      <c r="A19" t="s">
        <v>29</v>
      </c>
      <c r="D19" t="s">
        <v>30</v>
      </c>
      <c r="F19" s="11">
        <f>'[10]Pipeline Data'!P16</f>
        <v>4.519033333333331</v>
      </c>
      <c r="I19" s="13">
        <f>'[10]Pipeline Data'!S16</f>
        <v>6.8338066666666686</v>
      </c>
      <c r="J19" s="5"/>
      <c r="L19" s="13">
        <f>'[10]Pipeline Data'!M16</f>
        <v>6.8113333333333328</v>
      </c>
      <c r="O19" s="11">
        <f>'[10]Pipeline Data'!Y16</f>
        <v>14.425933333333335</v>
      </c>
      <c r="Q19" s="5"/>
      <c r="R19" s="13">
        <f>'[10]Pipeline Data'!V16</f>
        <v>15.412103448275863</v>
      </c>
      <c r="U19" s="13">
        <v>2.9041999999999999</v>
      </c>
      <c r="W19" s="11">
        <f>'[10]Pipeline Data'!G16</f>
        <v>6.4527000000000001</v>
      </c>
      <c r="X19" s="5"/>
      <c r="Y19" s="11">
        <f>'[10]Pipeline Data'!J16</f>
        <v>3.4598200000000006</v>
      </c>
      <c r="Z19" s="5"/>
    </row>
    <row r="20" spans="1:26" x14ac:dyDescent="0.2">
      <c r="A20" t="s">
        <v>31</v>
      </c>
      <c r="D20" t="s">
        <v>32</v>
      </c>
      <c r="F20" s="11">
        <f>'[10]Pipeline Data'!P17</f>
        <v>0.43259333333333327</v>
      </c>
      <c r="I20" s="13">
        <f>'[10]Pipeline Data'!S17</f>
        <v>0.4086866666666667</v>
      </c>
      <c r="J20" s="5"/>
      <c r="L20" s="13">
        <f>'[10]Pipeline Data'!M17</f>
        <v>0.24766666666666665</v>
      </c>
      <c r="O20" s="11">
        <f>'[10]Pipeline Data'!Y17</f>
        <v>0.70993333333333342</v>
      </c>
      <c r="Q20" s="5"/>
      <c r="R20" s="13">
        <f>'[10]Pipeline Data'!V17</f>
        <v>0.76111379310344851</v>
      </c>
      <c r="U20" s="13">
        <v>0.56200000000000006</v>
      </c>
      <c r="W20" s="11">
        <f>'[10]Pipeline Data'!G17</f>
        <v>0.26179999999999998</v>
      </c>
      <c r="X20" s="5"/>
      <c r="Y20" s="11">
        <f>'[10]Pipeline Data'!J17</f>
        <v>0.39071666666666671</v>
      </c>
      <c r="Z20" s="5"/>
    </row>
    <row r="21" spans="1:26" x14ac:dyDescent="0.2">
      <c r="A21" t="s">
        <v>33</v>
      </c>
      <c r="D21" t="s">
        <v>34</v>
      </c>
      <c r="F21" s="11">
        <f>'[10]Pipeline Data'!P18</f>
        <v>2.3016666666666664E-2</v>
      </c>
      <c r="I21" s="13">
        <f>'[10]Pipeline Data'!S18</f>
        <v>3.9000000000000007E-2</v>
      </c>
      <c r="J21" s="5"/>
      <c r="L21" s="13">
        <f>'[10]Pipeline Data'!M18</f>
        <v>3.7000000000000012E-2</v>
      </c>
      <c r="O21" s="11">
        <f>'[10]Pipeline Data'!Y18</f>
        <v>1.9666666666666673E-2</v>
      </c>
      <c r="Q21" s="5"/>
      <c r="R21" s="13">
        <f>'[10]Pipeline Data'!V18</f>
        <v>1.8044827586206898E-2</v>
      </c>
      <c r="U21" s="13">
        <v>6.8000000000000005E-2</v>
      </c>
      <c r="W21" s="11">
        <f>'[10]Pipeline Data'!G18</f>
        <v>6.3E-3</v>
      </c>
      <c r="X21" s="5"/>
      <c r="Y21" s="11">
        <f>'[10]Pipeline Data'!J18</f>
        <v>3.3020000000000001E-2</v>
      </c>
      <c r="Z21" s="5"/>
    </row>
    <row r="22" spans="1:26" x14ac:dyDescent="0.2">
      <c r="A22" t="s">
        <v>35</v>
      </c>
      <c r="D22" t="s">
        <v>34</v>
      </c>
      <c r="F22" s="11">
        <f>'[10]Pipeline Data'!P19</f>
        <v>4.6713333333333343E-2</v>
      </c>
      <c r="I22" s="13">
        <f>'[10]Pipeline Data'!S19</f>
        <v>5.5323333333333329E-2</v>
      </c>
      <c r="J22" s="5"/>
      <c r="L22" s="13">
        <f>'[10]Pipeline Data'!M19</f>
        <v>3.8666666666666676E-2</v>
      </c>
      <c r="O22" s="11">
        <f>'[10]Pipeline Data'!Y19</f>
        <v>3.7933333333333347E-2</v>
      </c>
      <c r="Q22" s="5"/>
      <c r="R22" s="13">
        <f>'[10]Pipeline Data'!V19</f>
        <v>3.2589655172413787E-2</v>
      </c>
      <c r="U22" s="13">
        <v>9.35E-2</v>
      </c>
      <c r="W22" s="11">
        <f>'[10]Pipeline Data'!G19</f>
        <v>1.6500000000000001E-2</v>
      </c>
      <c r="X22" s="5"/>
      <c r="Y22" s="11">
        <f>'[10]Pipeline Data'!J19</f>
        <v>7.7443333333333336E-2</v>
      </c>
      <c r="Z22" s="5"/>
    </row>
    <row r="23" spans="1:26" x14ac:dyDescent="0.2">
      <c r="A23" t="s">
        <v>36</v>
      </c>
      <c r="D23" t="s">
        <v>37</v>
      </c>
      <c r="F23" s="11">
        <f>'[10]Pipeline Data'!P20</f>
        <v>7.1066666666666674E-3</v>
      </c>
      <c r="I23" s="13">
        <f>'[10]Pipeline Data'!S20</f>
        <v>1.1683333333333332E-2</v>
      </c>
      <c r="J23" s="5"/>
      <c r="L23" s="13">
        <f>'[10]Pipeline Data'!M20</f>
        <v>1.0000000000000004E-2</v>
      </c>
      <c r="O23" s="11">
        <f>'[10]Pipeline Data'!Y20</f>
        <v>3.200000000000001E-3</v>
      </c>
      <c r="Q23" s="5"/>
      <c r="R23" s="13">
        <f>'[10]Pipeline Data'!V20</f>
        <v>2.0206896551724141E-3</v>
      </c>
      <c r="U23" s="13">
        <v>2.47E-2</v>
      </c>
      <c r="W23" s="11">
        <f>'[10]Pipeline Data'!G20</f>
        <v>1.4E-3</v>
      </c>
      <c r="X23" s="5"/>
      <c r="Y23" s="11">
        <f>'[10]Pipeline Data'!J20</f>
        <v>1.4829999999999998E-2</v>
      </c>
      <c r="Z23" s="5"/>
    </row>
    <row r="24" spans="1:26" x14ac:dyDescent="0.2">
      <c r="A24" t="s">
        <v>38</v>
      </c>
      <c r="D24" t="s">
        <v>37</v>
      </c>
      <c r="F24" s="11">
        <f>'[10]Pipeline Data'!P21</f>
        <v>6.9099999999999995E-3</v>
      </c>
      <c r="I24" s="13">
        <f>'[10]Pipeline Data'!S21</f>
        <v>9.5499999999999995E-3</v>
      </c>
      <c r="J24" s="5"/>
      <c r="L24" s="13">
        <f>'[10]Pipeline Data'!M21</f>
        <v>3.0000000000000001E-3</v>
      </c>
      <c r="O24" s="11">
        <f>'[10]Pipeline Data'!Y21</f>
        <v>3.3333333333333344E-3</v>
      </c>
      <c r="Q24" s="5"/>
      <c r="R24" s="13">
        <f>'[10]Pipeline Data'!V21</f>
        <v>1.9482758620689657E-3</v>
      </c>
      <c r="U24" s="13">
        <v>2.0400000000000001E-2</v>
      </c>
      <c r="W24" s="11">
        <f>'[10]Pipeline Data'!G21</f>
        <v>5.9999999999999995E-4</v>
      </c>
      <c r="X24" s="5"/>
      <c r="Y24" s="11">
        <f>'[10]Pipeline Data'!J21</f>
        <v>1.0953333333333332E-2</v>
      </c>
      <c r="Z24" s="5"/>
    </row>
    <row r="25" spans="1:26" x14ac:dyDescent="0.2">
      <c r="A25" t="s">
        <v>39</v>
      </c>
      <c r="D25" t="s">
        <v>40</v>
      </c>
      <c r="F25" s="11">
        <f>'[10]Pipeline Data'!P22</f>
        <v>7.4800000000000005E-3</v>
      </c>
      <c r="I25" s="13">
        <f>'[10]Pipeline Data'!S22</f>
        <v>9.9233333333333344E-3</v>
      </c>
      <c r="J25" s="5"/>
      <c r="L25" s="13">
        <f>'[10]Pipeline Data'!M22</f>
        <v>0</v>
      </c>
      <c r="O25" s="11">
        <f>'[10]Pipeline Data'!Y22</f>
        <v>0</v>
      </c>
      <c r="Q25" s="5"/>
      <c r="R25" s="13">
        <f>'[10]Pipeline Data'!V22</f>
        <v>2.0689655172413793E-4</v>
      </c>
      <c r="U25" s="13">
        <v>3.0349999999999999E-2</v>
      </c>
      <c r="W25" s="11">
        <f>'[10]Pipeline Data'!G22</f>
        <v>6.9999999999999999E-4</v>
      </c>
      <c r="X25" s="5"/>
      <c r="Y25" s="11">
        <f>'[10]Pipeline Data'!J22</f>
        <v>2.722666666666667E-2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'[10]Pipeline Data'!P23</f>
        <v>0</v>
      </c>
      <c r="I26" s="13">
        <f>'[10]Pipeline Data'!S23</f>
        <v>0</v>
      </c>
      <c r="J26" s="5"/>
      <c r="L26" s="13">
        <f>'[10]Pipeline Data'!M23</f>
        <v>0</v>
      </c>
      <c r="O26" s="11">
        <f>'[10]Pipeline Data'!Y23</f>
        <v>0</v>
      </c>
      <c r="Q26" s="5"/>
      <c r="R26" s="13">
        <f>'[10]Pipeline Data'!V23</f>
        <v>0</v>
      </c>
      <c r="U26" s="13">
        <v>0</v>
      </c>
      <c r="W26" s="11">
        <f>'[10]Pipeline Data'!G23</f>
        <v>1.61E-2</v>
      </c>
      <c r="X26" s="5"/>
      <c r="Y26" s="11">
        <f>'[10]Pipeline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'[10]Pipeline Data'!P24</f>
        <v>0</v>
      </c>
      <c r="I27" s="13">
        <f>'[10]Pipeline Data'!S24</f>
        <v>0</v>
      </c>
      <c r="J27" s="5"/>
      <c r="L27" s="13">
        <f>'[10]Pipeline Data'!M24</f>
        <v>0</v>
      </c>
      <c r="O27" s="11">
        <f>'[10]Pipeline Data'!Y24</f>
        <v>0</v>
      </c>
      <c r="Q27" s="5"/>
      <c r="R27" s="13">
        <f>'[10]Pipeline Data'!V24</f>
        <v>0</v>
      </c>
      <c r="U27" s="13">
        <v>0</v>
      </c>
      <c r="W27" s="11">
        <f>'[10]Pipeline Data'!G24</f>
        <v>0</v>
      </c>
      <c r="X27" s="5"/>
      <c r="Y27" s="11">
        <f>'[10]Pipeline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'[10]Pipeline Data'!P25</f>
        <v>0</v>
      </c>
      <c r="I28" s="13">
        <f>'[10]Pipeline Data'!S25</f>
        <v>0</v>
      </c>
      <c r="J28" s="5"/>
      <c r="L28" s="13">
        <f>'[10]Pipeline Data'!M25</f>
        <v>0</v>
      </c>
      <c r="O28" s="11">
        <f>'[10]Pipeline Data'!Y25</f>
        <v>0</v>
      </c>
      <c r="Q28" s="5"/>
      <c r="R28" s="13">
        <f>'[10]Pipeline Data'!V25</f>
        <v>0</v>
      </c>
      <c r="U28" s="13">
        <v>0</v>
      </c>
      <c r="W28" s="11">
        <f>'[10]Pipeline Data'!G25</f>
        <v>0</v>
      </c>
      <c r="X28" s="5"/>
      <c r="Y28" s="11">
        <f>'[10]Pipeline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'[10]Pipeline Data'!P26</f>
        <v>0</v>
      </c>
      <c r="I29" s="16">
        <f>'[10]Pipeline Data'!S26</f>
        <v>0</v>
      </c>
      <c r="J29" s="5"/>
      <c r="L29" s="16">
        <f>'[10]Pipeline Data'!M26</f>
        <v>0</v>
      </c>
      <c r="O29" s="15">
        <f>'[10]Pipeline Data'!Y26</f>
        <v>0</v>
      </c>
      <c r="Q29" s="5"/>
      <c r="R29" s="16">
        <f>'[10]Pipeline Data'!V26</f>
        <v>0</v>
      </c>
      <c r="U29" s="16">
        <v>0</v>
      </c>
      <c r="W29" s="15">
        <f>'[10]Pipeline Data'!G26</f>
        <v>0</v>
      </c>
      <c r="X29" s="5"/>
      <c r="Y29" s="15">
        <f>'[10]Pipeline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100.00000666666668</v>
      </c>
      <c r="G31" s="18" t="s">
        <v>24</v>
      </c>
      <c r="H31" s="18"/>
      <c r="I31" s="19">
        <f>SUM(I16:I29)</f>
        <v>99.999996666666661</v>
      </c>
      <c r="J31" s="20" t="s">
        <v>24</v>
      </c>
      <c r="K31" s="18"/>
      <c r="L31" s="19">
        <f>SUM(L16:L29)</f>
        <v>100.00000000000003</v>
      </c>
      <c r="M31" s="18" t="s">
        <v>24</v>
      </c>
      <c r="N31" s="18"/>
      <c r="O31" s="17">
        <f>SUM(O16:O29)</f>
        <v>99.998249999999999</v>
      </c>
      <c r="P31" s="18" t="s">
        <v>24</v>
      </c>
      <c r="Q31" s="20"/>
      <c r="R31" s="19">
        <f>SUM(R16:R29)</f>
        <v>100.00386068965517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99.999899999999968</v>
      </c>
      <c r="X31" s="20" t="s">
        <v>24</v>
      </c>
      <c r="Y31" s="17">
        <f>SUM(Y16:Y29)</f>
        <v>100.00008666666666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'[10]Pipeline Data'!P9</f>
        <v>1034.1480333333334</v>
      </c>
      <c r="G39" s="1"/>
      <c r="H39" s="1"/>
      <c r="I39" s="24">
        <f>'[10]Pipeline Data'!S9</f>
        <v>1065.5397</v>
      </c>
      <c r="J39" s="3"/>
      <c r="K39" s="1"/>
      <c r="L39" s="24">
        <f>'[10]Pipeline Data'!M9</f>
        <v>1066.9776666666669</v>
      </c>
      <c r="M39" s="1"/>
      <c r="N39" s="1"/>
      <c r="O39" s="23">
        <f>'[10]Pipeline Data'!Y9</f>
        <v>1100.0808333333334</v>
      </c>
      <c r="P39" s="1"/>
      <c r="Q39" s="3"/>
      <c r="R39" s="24">
        <f>'[10]Pipeline Data'!V9</f>
        <v>1108.1517241379308</v>
      </c>
      <c r="S39" s="1"/>
      <c r="T39" s="1"/>
      <c r="U39" s="24">
        <v>1027.43</v>
      </c>
      <c r="V39" s="1"/>
      <c r="W39" s="23">
        <f>'[10]Pipeline Data'!G9</f>
        <v>1053.098</v>
      </c>
      <c r="X39" s="3"/>
      <c r="Y39" s="24">
        <f>'[10]Pipeline Data'!J9</f>
        <v>1035.0866666666668</v>
      </c>
      <c r="Z39" s="3"/>
    </row>
    <row r="40" spans="1:26" x14ac:dyDescent="0.2">
      <c r="C40" t="s">
        <v>54</v>
      </c>
      <c r="F40" s="25">
        <f>[10]HeatingValue!N26</f>
        <v>1032.19</v>
      </c>
      <c r="I40" s="26">
        <f>[10]HeatingValue!Q26</f>
        <v>1063.0999999999999</v>
      </c>
      <c r="J40" s="5"/>
      <c r="L40" s="26">
        <f>[10]HeatingValue!T26</f>
        <v>1064.46</v>
      </c>
      <c r="O40" s="25">
        <f>[10]HeatingValue!Z26</f>
        <v>1097.08</v>
      </c>
      <c r="Q40" s="5"/>
      <c r="R40" s="25">
        <f>[10]HeatingValue!W26</f>
        <v>1105.3699999999999</v>
      </c>
      <c r="U40" s="27">
        <v>1024.7</v>
      </c>
      <c r="W40" s="25">
        <f>[10]HeatingValue!K26</f>
        <v>1050.6300000000001</v>
      </c>
      <c r="X40" s="5"/>
      <c r="Y40" s="25">
        <f>[10]HeatingValue!E26</f>
        <v>1032.56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'[10]Pipeline Data'!P11</f>
        <v>0.59566333333333332</v>
      </c>
      <c r="G44" s="29"/>
      <c r="H44" s="29"/>
      <c r="I44" s="29">
        <f>'[10]Pipeline Data'!S11</f>
        <v>0.60231999999999997</v>
      </c>
      <c r="J44" s="30"/>
      <c r="K44" s="29"/>
      <c r="L44" s="29">
        <f>'[10]Pipeline Data'!M11</f>
        <v>0.59733333333333327</v>
      </c>
      <c r="M44" s="29"/>
      <c r="N44" s="29"/>
      <c r="O44" s="28">
        <f>'[10]Pipeline Data'!Y11</f>
        <v>0.65359999999999985</v>
      </c>
      <c r="P44" s="29"/>
      <c r="Q44" s="30"/>
      <c r="R44" s="29">
        <f>'[10]Pipeline Data'!V11</f>
        <v>0.65872413793103457</v>
      </c>
      <c r="S44" s="29"/>
      <c r="T44" s="29"/>
      <c r="U44" s="29">
        <v>0.95437700000000003</v>
      </c>
      <c r="V44" s="29"/>
      <c r="W44" s="28">
        <f>'[10]Pipeline Data'!G11</f>
        <v>0.5978</v>
      </c>
      <c r="X44" s="5"/>
      <c r="Y44" s="29">
        <f>'[10]Pipeline Data'!J11</f>
        <v>0.58816999999999997</v>
      </c>
      <c r="Z44" s="5"/>
    </row>
    <row r="45" spans="1:26" ht="13.5" thickBot="1" x14ac:dyDescent="0.25">
      <c r="C45" t="s">
        <v>57</v>
      </c>
      <c r="F45" s="31">
        <f>[10]SpecGravity!I25</f>
        <v>0.59448999999999996</v>
      </c>
      <c r="G45" s="18"/>
      <c r="H45" s="18"/>
      <c r="I45" s="32">
        <f>[10]SpecGravity!L25</f>
        <v>0.60086099999999998</v>
      </c>
      <c r="J45" s="20"/>
      <c r="K45" s="18"/>
      <c r="L45" s="32">
        <f>[10]SpecGravity!O25</f>
        <v>0.59393899999999999</v>
      </c>
      <c r="M45" s="18"/>
      <c r="N45" s="18"/>
      <c r="O45" s="31">
        <f>[10]SpecGravity!U25</f>
        <v>0.65177399999999996</v>
      </c>
      <c r="P45" s="18"/>
      <c r="Q45" s="20"/>
      <c r="R45" s="32">
        <f>[10]SpecGravity!R25</f>
        <v>0.65685799999999983</v>
      </c>
      <c r="S45" s="18"/>
      <c r="T45" s="18"/>
      <c r="U45" s="32">
        <v>0.591866</v>
      </c>
      <c r="V45" s="18"/>
      <c r="W45" s="31">
        <f>[10]SpecGravity!G25</f>
        <v>0.59632200000000002</v>
      </c>
      <c r="X45" s="20"/>
      <c r="Y45" s="32">
        <f>[10]SpecGravity!E25</f>
        <v>0.58670500000000003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45231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('[11]Pipeline Data'!F7)-1</f>
        <v>45230</v>
      </c>
      <c r="G12" s="62"/>
      <c r="I12" s="62">
        <f>('[11]Pipeline Data'!F7)-1</f>
        <v>45230</v>
      </c>
      <c r="J12" s="63"/>
      <c r="K12" s="64">
        <f>('[11]Pipeline Data'!F7)-1</f>
        <v>45230</v>
      </c>
      <c r="L12" s="65"/>
      <c r="M12" s="65"/>
      <c r="N12" s="66"/>
      <c r="O12" s="64">
        <f>('[11]Pipeline Data'!F7)-1</f>
        <v>45230</v>
      </c>
      <c r="P12" s="65"/>
      <c r="Q12" s="66"/>
      <c r="R12" s="64">
        <f>('[11]Pipeline Data'!F7)-1</f>
        <v>45230</v>
      </c>
      <c r="S12" s="65"/>
      <c r="T12" s="66"/>
      <c r="U12" s="43" t="s">
        <v>14</v>
      </c>
      <c r="V12" s="43" t="s">
        <v>14</v>
      </c>
      <c r="W12" s="65">
        <f>K12</f>
        <v>45230</v>
      </c>
      <c r="X12" s="66"/>
      <c r="Y12" s="64">
        <f>('[11]Pipeline Data'!F7)-1</f>
        <v>45230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'[11]Pipeline Data'!P13</f>
        <v>1.647158064516129</v>
      </c>
      <c r="G16" s="12" t="s">
        <v>24</v>
      </c>
      <c r="I16" s="13">
        <f>'[11]Pipeline Data'!S13</f>
        <v>0.55897096774193544</v>
      </c>
      <c r="J16" s="14" t="s">
        <v>24</v>
      </c>
      <c r="L16" s="13">
        <f>'[11]Pipeline Data'!M13</f>
        <v>0.47741935483871012</v>
      </c>
      <c r="M16" s="12" t="s">
        <v>24</v>
      </c>
      <c r="O16" s="11">
        <f>'[11]Pipeline Data'!Y13</f>
        <v>2.6381935483870964</v>
      </c>
      <c r="P16" s="12" t="s">
        <v>24</v>
      </c>
      <c r="Q16" s="5"/>
      <c r="R16" s="13">
        <f>'[11]Pipeline Data'!V13</f>
        <v>2.5938724137931031</v>
      </c>
      <c r="S16" s="12" t="s">
        <v>24</v>
      </c>
      <c r="U16" s="13">
        <v>1.4158599999999999</v>
      </c>
      <c r="V16" s="12" t="s">
        <v>24</v>
      </c>
      <c r="W16" s="11">
        <f>'[11]Pipeline Data'!G13</f>
        <v>1.0627</v>
      </c>
      <c r="X16" s="14" t="s">
        <v>24</v>
      </c>
      <c r="Y16" s="11">
        <f>'[11]Pipeline Data'!J13</f>
        <v>1.0708225806451612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'[11]Pipeline Data'!P14</f>
        <v>0.66517419354838714</v>
      </c>
      <c r="I17" s="13">
        <f>'[11]Pipeline Data'!S14</f>
        <v>0.72289032258064512</v>
      </c>
      <c r="J17" s="5"/>
      <c r="L17" s="13">
        <f>'[11]Pipeline Data'!M14</f>
        <v>0.28096774193548391</v>
      </c>
      <c r="O17" s="11">
        <f>'[11]Pipeline Data'!Y14</f>
        <v>0.92774193548387063</v>
      </c>
      <c r="Q17" s="5"/>
      <c r="R17" s="13">
        <f>'[11]Pipeline Data'!V14</f>
        <v>1.0318931034482757</v>
      </c>
      <c r="U17" s="13">
        <v>0.95437700000000003</v>
      </c>
      <c r="W17" s="11">
        <f>'[11]Pipeline Data'!G14</f>
        <v>0.41249999999999998</v>
      </c>
      <c r="X17" s="5"/>
      <c r="Y17" s="11">
        <f>'[11]Pipeline Data'!J14</f>
        <v>0.52330645161290334</v>
      </c>
      <c r="Z17" s="5"/>
    </row>
    <row r="18" spans="1:26" x14ac:dyDescent="0.2">
      <c r="A18" t="s">
        <v>27</v>
      </c>
      <c r="D18" t="s">
        <v>28</v>
      </c>
      <c r="F18" s="11">
        <f>'[11]Pipeline Data'!P15</f>
        <v>93.00117419354838</v>
      </c>
      <c r="I18" s="13">
        <f>'[11]Pipeline Data'!S15</f>
        <v>92.77150967741936</v>
      </c>
      <c r="J18" s="5"/>
      <c r="L18" s="13">
        <f>'[11]Pipeline Data'!M15</f>
        <v>91.640000000000015</v>
      </c>
      <c r="O18" s="11">
        <f>'[11]Pipeline Data'!Y15</f>
        <v>83.240064516129038</v>
      </c>
      <c r="Q18" s="5"/>
      <c r="R18" s="13">
        <f>'[11]Pipeline Data'!V15</f>
        <v>80.560609999999997</v>
      </c>
      <c r="U18" s="13">
        <v>93.925799999999995</v>
      </c>
      <c r="W18" s="11">
        <f>'[11]Pipeline Data'!G15</f>
        <v>92.335800000000006</v>
      </c>
      <c r="X18" s="5"/>
      <c r="Y18" s="11">
        <f>'[11]Pipeline Data'!J15</f>
        <v>93.771454838709687</v>
      </c>
      <c r="Z18" s="5"/>
    </row>
    <row r="19" spans="1:26" x14ac:dyDescent="0.2">
      <c r="A19" t="s">
        <v>29</v>
      </c>
      <c r="D19" t="s">
        <v>30</v>
      </c>
      <c r="F19" s="11">
        <f>'[11]Pipeline Data'!P16</f>
        <v>4.1864612903225797</v>
      </c>
      <c r="I19" s="13">
        <f>'[11]Pipeline Data'!S16</f>
        <v>5.4484451612903229</v>
      </c>
      <c r="J19" s="5"/>
      <c r="L19" s="13">
        <f>'[11]Pipeline Data'!M16</f>
        <v>7.0341935483870968</v>
      </c>
      <c r="O19" s="11">
        <f>'[11]Pipeline Data'!Y16</f>
        <v>12.399032258064519</v>
      </c>
      <c r="Q19" s="5"/>
      <c r="R19" s="13">
        <f>'[11]Pipeline Data'!V16</f>
        <v>14.948555172413794</v>
      </c>
      <c r="U19" s="13">
        <v>2.9041999999999999</v>
      </c>
      <c r="W19" s="11">
        <f>'[11]Pipeline Data'!G16</f>
        <v>5.9657999999999998</v>
      </c>
      <c r="X19" s="5"/>
      <c r="Y19" s="11">
        <f>'[11]Pipeline Data'!J16</f>
        <v>4.1658322580645155</v>
      </c>
      <c r="Z19" s="5"/>
    </row>
    <row r="20" spans="1:26" x14ac:dyDescent="0.2">
      <c r="A20" t="s">
        <v>31</v>
      </c>
      <c r="D20" t="s">
        <v>32</v>
      </c>
      <c r="F20" s="11">
        <f>'[11]Pipeline Data'!P17</f>
        <v>0.4036193548387097</v>
      </c>
      <c r="I20" s="13">
        <f>'[11]Pipeline Data'!S17</f>
        <v>0.36595806451612906</v>
      </c>
      <c r="J20" s="5"/>
      <c r="L20" s="13">
        <f>'[11]Pipeline Data'!M17</f>
        <v>0.39838709677419365</v>
      </c>
      <c r="O20" s="11">
        <f>'[11]Pipeline Data'!Y17</f>
        <v>0.71754838709677415</v>
      </c>
      <c r="Q20" s="5"/>
      <c r="R20" s="13">
        <f>'[11]Pipeline Data'!V17</f>
        <v>0.81117931034482771</v>
      </c>
      <c r="U20" s="13">
        <v>0.56200000000000006</v>
      </c>
      <c r="W20" s="11">
        <f>'[11]Pipeline Data'!G17</f>
        <v>0.18440000000000001</v>
      </c>
      <c r="X20" s="5"/>
      <c r="Y20" s="11">
        <f>'[11]Pipeline Data'!J17</f>
        <v>0.33977096774193549</v>
      </c>
      <c r="Z20" s="5"/>
    </row>
    <row r="21" spans="1:26" x14ac:dyDescent="0.2">
      <c r="A21" t="s">
        <v>33</v>
      </c>
      <c r="D21" t="s">
        <v>34</v>
      </c>
      <c r="F21" s="11">
        <f>'[11]Pipeline Data'!P18</f>
        <v>2.4287096774193544E-2</v>
      </c>
      <c r="I21" s="13">
        <f>'[11]Pipeline Data'!S18</f>
        <v>3.596129032258065E-2</v>
      </c>
      <c r="J21" s="5"/>
      <c r="L21" s="13">
        <f>'[11]Pipeline Data'!M18</f>
        <v>5.6451612903225826E-2</v>
      </c>
      <c r="O21" s="11">
        <f>'[11]Pipeline Data'!Y18</f>
        <v>2.1645161290322588E-2</v>
      </c>
      <c r="Q21" s="5"/>
      <c r="R21" s="13">
        <f>'[11]Pipeline Data'!V18</f>
        <v>1.8227586206896549E-2</v>
      </c>
      <c r="U21" s="13">
        <v>6.8000000000000005E-2</v>
      </c>
      <c r="W21" s="11">
        <f>'[11]Pipeline Data'!G18</f>
        <v>6.0000000000000001E-3</v>
      </c>
      <c r="X21" s="5"/>
      <c r="Y21" s="11">
        <f>'[11]Pipeline Data'!J18</f>
        <v>2.491290322580645E-2</v>
      </c>
      <c r="Z21" s="5"/>
    </row>
    <row r="22" spans="1:26" x14ac:dyDescent="0.2">
      <c r="A22" t="s">
        <v>35</v>
      </c>
      <c r="D22" t="s">
        <v>34</v>
      </c>
      <c r="F22" s="11">
        <f>'[11]Pipeline Data'!P19</f>
        <v>4.498709677419354E-2</v>
      </c>
      <c r="I22" s="13">
        <f>'[11]Pipeline Data'!S19</f>
        <v>5.6809677419354845E-2</v>
      </c>
      <c r="J22" s="5"/>
      <c r="L22" s="13">
        <f>'[11]Pipeline Data'!M19</f>
        <v>8.8064516129032253E-2</v>
      </c>
      <c r="O22" s="11">
        <f>'[11]Pipeline Data'!Y19</f>
        <v>4.4032258064516133E-2</v>
      </c>
      <c r="Q22" s="5"/>
      <c r="R22" s="13">
        <f>'[11]Pipeline Data'!V19</f>
        <v>3.373448275862069E-2</v>
      </c>
      <c r="U22" s="13">
        <v>9.35E-2</v>
      </c>
      <c r="W22" s="11">
        <f>'[11]Pipeline Data'!G19</f>
        <v>1.0800000000000001E-2</v>
      </c>
      <c r="X22" s="5"/>
      <c r="Y22" s="11">
        <f>'[11]Pipeline Data'!J19</f>
        <v>4.9209677419354857E-2</v>
      </c>
      <c r="Z22" s="5"/>
    </row>
    <row r="23" spans="1:26" x14ac:dyDescent="0.2">
      <c r="A23" t="s">
        <v>36</v>
      </c>
      <c r="D23" t="s">
        <v>37</v>
      </c>
      <c r="F23" s="11">
        <f>'[11]Pipeline Data'!P20</f>
        <v>7.8967741935483879E-3</v>
      </c>
      <c r="I23" s="13">
        <f>'[11]Pipeline Data'!S20</f>
        <v>1.3041935483870967E-2</v>
      </c>
      <c r="J23" s="5"/>
      <c r="L23" s="13">
        <f>'[11]Pipeline Data'!M20</f>
        <v>1.5483870967741942E-2</v>
      </c>
      <c r="O23" s="11">
        <f>'[11]Pipeline Data'!Y20</f>
        <v>4.4193548387096802E-3</v>
      </c>
      <c r="Q23" s="5"/>
      <c r="R23" s="13">
        <f>'[11]Pipeline Data'!V20</f>
        <v>1.8862068965517236E-3</v>
      </c>
      <c r="U23" s="13">
        <v>2.47E-2</v>
      </c>
      <c r="W23" s="11">
        <f>'[11]Pipeline Data'!G20</f>
        <v>2.7000000000000001E-3</v>
      </c>
      <c r="X23" s="5"/>
      <c r="Y23" s="11">
        <f>'[11]Pipeline Data'!J20</f>
        <v>1.9016129032258067E-2</v>
      </c>
      <c r="Z23" s="5"/>
    </row>
    <row r="24" spans="1:26" x14ac:dyDescent="0.2">
      <c r="A24" t="s">
        <v>38</v>
      </c>
      <c r="D24" t="s">
        <v>37</v>
      </c>
      <c r="F24" s="11">
        <f>'[11]Pipeline Data'!P21</f>
        <v>7.235483870967745E-3</v>
      </c>
      <c r="I24" s="13">
        <f>'[11]Pipeline Data'!S21</f>
        <v>1.1761290322580645E-2</v>
      </c>
      <c r="J24" s="5"/>
      <c r="L24" s="13">
        <f>'[11]Pipeline Data'!M21</f>
        <v>9.0322580645161334E-3</v>
      </c>
      <c r="O24" s="11">
        <f>'[11]Pipeline Data'!Y21</f>
        <v>4.8709677419354865E-3</v>
      </c>
      <c r="Q24" s="5"/>
      <c r="R24" s="13">
        <f>'[11]Pipeline Data'!V21</f>
        <v>1.8758620689655172E-3</v>
      </c>
      <c r="U24" s="13">
        <v>2.0400000000000001E-2</v>
      </c>
      <c r="W24" s="11">
        <f>'[11]Pipeline Data'!G21</f>
        <v>2E-3</v>
      </c>
      <c r="X24" s="5"/>
      <c r="Y24" s="11">
        <f>'[11]Pipeline Data'!J21</f>
        <v>1.4500000000000002E-2</v>
      </c>
      <c r="Z24" s="5"/>
    </row>
    <row r="25" spans="1:26" x14ac:dyDescent="0.2">
      <c r="A25" t="s">
        <v>39</v>
      </c>
      <c r="D25" t="s">
        <v>40</v>
      </c>
      <c r="F25" s="11">
        <f>'[11]Pipeline Data'!P22</f>
        <v>1.1987096774193549E-2</v>
      </c>
      <c r="I25" s="13">
        <f>'[11]Pipeline Data'!S22</f>
        <v>1.4651612903225806E-2</v>
      </c>
      <c r="J25" s="5"/>
      <c r="L25" s="13">
        <f>'[11]Pipeline Data'!M22</f>
        <v>0</v>
      </c>
      <c r="O25" s="11">
        <f>'[11]Pipeline Data'!Y22</f>
        <v>0</v>
      </c>
      <c r="Q25" s="5"/>
      <c r="R25" s="13">
        <f>'[11]Pipeline Data'!V22</f>
        <v>1.2413793103448274E-4</v>
      </c>
      <c r="U25" s="13">
        <v>3.0349999999999999E-2</v>
      </c>
      <c r="W25" s="11">
        <f>'[11]Pipeline Data'!G22</f>
        <v>1.1999999999999999E-3</v>
      </c>
      <c r="X25" s="5"/>
      <c r="Y25" s="11">
        <f>'[11]Pipeline Data'!J22</f>
        <v>2.1238709677419355E-2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'[11]Pipeline Data'!P23</f>
        <v>0</v>
      </c>
      <c r="I26" s="13">
        <f>'[11]Pipeline Data'!S23</f>
        <v>0</v>
      </c>
      <c r="J26" s="5"/>
      <c r="L26" s="13">
        <f>'[11]Pipeline Data'!M23</f>
        <v>0</v>
      </c>
      <c r="O26" s="11">
        <f>'[11]Pipeline Data'!Y23</f>
        <v>0</v>
      </c>
      <c r="Q26" s="5"/>
      <c r="R26" s="13">
        <f>'[11]Pipeline Data'!V23</f>
        <v>0</v>
      </c>
      <c r="U26" s="13">
        <v>0</v>
      </c>
      <c r="W26" s="11">
        <f>'[11]Pipeline Data'!G23</f>
        <v>1.61E-2</v>
      </c>
      <c r="X26" s="5"/>
      <c r="Y26" s="11">
        <f>'[11]Pipeline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'[11]Pipeline Data'!P24</f>
        <v>0</v>
      </c>
      <c r="I27" s="13">
        <f>'[11]Pipeline Data'!S24</f>
        <v>0</v>
      </c>
      <c r="J27" s="5"/>
      <c r="L27" s="13">
        <f>'[11]Pipeline Data'!M24</f>
        <v>0</v>
      </c>
      <c r="O27" s="11">
        <f>'[11]Pipeline Data'!Y24</f>
        <v>0</v>
      </c>
      <c r="Q27" s="5"/>
      <c r="R27" s="13">
        <f>'[11]Pipeline Data'!V24</f>
        <v>0</v>
      </c>
      <c r="U27" s="13">
        <v>0</v>
      </c>
      <c r="W27" s="11">
        <f>'[11]Pipeline Data'!G24</f>
        <v>0</v>
      </c>
      <c r="X27" s="5"/>
      <c r="Y27" s="11">
        <f>'[11]Pipeline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'[11]Pipeline Data'!P25</f>
        <v>0</v>
      </c>
      <c r="I28" s="13">
        <f>'[11]Pipeline Data'!S25</f>
        <v>0</v>
      </c>
      <c r="J28" s="5"/>
      <c r="L28" s="13">
        <f>'[11]Pipeline Data'!M25</f>
        <v>0</v>
      </c>
      <c r="O28" s="11">
        <f>'[11]Pipeline Data'!Y25</f>
        <v>0</v>
      </c>
      <c r="Q28" s="5"/>
      <c r="R28" s="13">
        <f>'[11]Pipeline Data'!V25</f>
        <v>0</v>
      </c>
      <c r="U28" s="13">
        <v>0</v>
      </c>
      <c r="W28" s="11">
        <f>'[11]Pipeline Data'!G25</f>
        <v>0</v>
      </c>
      <c r="X28" s="5"/>
      <c r="Y28" s="11">
        <f>'[11]Pipeline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'[11]Pipeline Data'!P26</f>
        <v>0</v>
      </c>
      <c r="I29" s="16">
        <f>'[11]Pipeline Data'!S26</f>
        <v>0</v>
      </c>
      <c r="J29" s="5"/>
      <c r="L29" s="16">
        <f>'[11]Pipeline Data'!M26</f>
        <v>0</v>
      </c>
      <c r="O29" s="15">
        <f>'[11]Pipeline Data'!Y26</f>
        <v>0</v>
      </c>
      <c r="Q29" s="5"/>
      <c r="R29" s="16">
        <f>'[11]Pipeline Data'!V26</f>
        <v>0</v>
      </c>
      <c r="U29" s="16">
        <v>0</v>
      </c>
      <c r="W29" s="15">
        <f>'[11]Pipeline Data'!G26</f>
        <v>0</v>
      </c>
      <c r="X29" s="5"/>
      <c r="Y29" s="15">
        <f>'[11]Pipeline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99.999980645161287</v>
      </c>
      <c r="G31" s="18" t="s">
        <v>24</v>
      </c>
      <c r="H31" s="18"/>
      <c r="I31" s="19">
        <f>SUM(I16:I29)</f>
        <v>100</v>
      </c>
      <c r="J31" s="20" t="s">
        <v>24</v>
      </c>
      <c r="K31" s="18"/>
      <c r="L31" s="19">
        <f>SUM(L16:L29)</f>
        <v>100.00000000000004</v>
      </c>
      <c r="M31" s="18" t="s">
        <v>24</v>
      </c>
      <c r="N31" s="18"/>
      <c r="O31" s="17">
        <f>SUM(O16:O29)</f>
        <v>99.997548387096785</v>
      </c>
      <c r="P31" s="18" t="s">
        <v>24</v>
      </c>
      <c r="Q31" s="20"/>
      <c r="R31" s="19">
        <f>SUM(R16:R29)</f>
        <v>100.00195827586207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100.00006451612904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'[11]Pipeline Data'!P9</f>
        <v>1031.6370322580644</v>
      </c>
      <c r="G39" s="1"/>
      <c r="H39" s="1"/>
      <c r="I39" s="24">
        <f>'[11]Pipeline Data'!S9</f>
        <v>1052.1883225806448</v>
      </c>
      <c r="J39" s="3"/>
      <c r="K39" s="1"/>
      <c r="L39" s="24">
        <f>'[11]Pipeline Data'!M9</f>
        <v>1070.8083870967744</v>
      </c>
      <c r="M39" s="1"/>
      <c r="N39" s="1"/>
      <c r="O39" s="23">
        <f>'[11]Pipeline Data'!Y9</f>
        <v>1086.1448387096771</v>
      </c>
      <c r="P39" s="1"/>
      <c r="Q39" s="3"/>
      <c r="R39" s="24">
        <f>'[11]Pipeline Data'!V9</f>
        <v>1105.6206896551723</v>
      </c>
      <c r="S39" s="1"/>
      <c r="T39" s="1"/>
      <c r="U39" s="24">
        <v>1027.43</v>
      </c>
      <c r="V39" s="1"/>
      <c r="W39" s="23">
        <f>'[11]Pipeline Data'!G9</f>
        <v>1048.4169999999999</v>
      </c>
      <c r="X39" s="3"/>
      <c r="Y39" s="24">
        <f>'[11]Pipeline Data'!J9</f>
        <v>1038.8709677419354</v>
      </c>
      <c r="Z39" s="3"/>
    </row>
    <row r="40" spans="1:26" x14ac:dyDescent="0.2">
      <c r="C40" t="s">
        <v>54</v>
      </c>
      <c r="F40" s="25">
        <f>[11]HeatingValue!N26</f>
        <v>1029.0999999999999</v>
      </c>
      <c r="I40" s="26">
        <f>[11]HeatingValue!Q26</f>
        <v>1049.67</v>
      </c>
      <c r="J40" s="5"/>
      <c r="L40" s="26">
        <f>[11]HeatingValue!T26</f>
        <v>1068.56</v>
      </c>
      <c r="O40" s="25">
        <f>[11]HeatingValue!Z26</f>
        <v>1082.69</v>
      </c>
      <c r="Q40" s="5"/>
      <c r="R40" s="25">
        <f>[11]HeatingValue!W26</f>
        <v>1102.73</v>
      </c>
      <c r="U40" s="27">
        <v>1024.7</v>
      </c>
      <c r="W40" s="25">
        <f>[11]HeatingValue!K26</f>
        <v>1045.8499999999999</v>
      </c>
      <c r="X40" s="5"/>
      <c r="Y40" s="25">
        <f>[11]HeatingValue!E26</f>
        <v>1036.23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'[11]Pipeline Data'!P11</f>
        <v>0.59399354838709673</v>
      </c>
      <c r="G44" s="29"/>
      <c r="H44" s="29"/>
      <c r="I44" s="29">
        <f>'[11]Pipeline Data'!S11</f>
        <v>0.59645161290322579</v>
      </c>
      <c r="J44" s="30"/>
      <c r="K44" s="29"/>
      <c r="L44" s="29">
        <f>'[11]Pipeline Data'!M11</f>
        <v>0.60193548387096762</v>
      </c>
      <c r="M44" s="29"/>
      <c r="N44" s="29"/>
      <c r="O44" s="28">
        <f>'[11]Pipeline Data'!Y11</f>
        <v>0.64335483870967725</v>
      </c>
      <c r="P44" s="29"/>
      <c r="Q44" s="30"/>
      <c r="R44" s="29">
        <f>'[11]Pipeline Data'!V11</f>
        <v>0.6570275862068965</v>
      </c>
      <c r="S44" s="29"/>
      <c r="T44" s="29"/>
      <c r="U44" s="29">
        <v>0.95437700000000003</v>
      </c>
      <c r="V44" s="29"/>
      <c r="W44" s="28">
        <f>'[11]Pipeline Data'!G11</f>
        <v>0.59440000000000004</v>
      </c>
      <c r="X44" s="5"/>
      <c r="Y44" s="29">
        <f>'[11]Pipeline Data'!J11</f>
        <v>0.59021612903225795</v>
      </c>
      <c r="Z44" s="5"/>
    </row>
    <row r="45" spans="1:26" ht="13.5" thickBot="1" x14ac:dyDescent="0.25">
      <c r="C45" t="s">
        <v>57</v>
      </c>
      <c r="F45" s="31">
        <f>[11]SpecGravity!I25</f>
        <v>0.59254099999999998</v>
      </c>
      <c r="G45" s="18"/>
      <c r="H45" s="18"/>
      <c r="I45" s="32">
        <f>[11]SpecGravity!L25</f>
        <v>0.59490900000000013</v>
      </c>
      <c r="J45" s="20"/>
      <c r="K45" s="18"/>
      <c r="L45" s="32">
        <f>[11]SpecGravity!O25</f>
        <v>0.59900500000000012</v>
      </c>
      <c r="M45" s="18"/>
      <c r="N45" s="18"/>
      <c r="O45" s="31">
        <f>[11]SpecGravity!U25</f>
        <v>0.64129999999999998</v>
      </c>
      <c r="P45" s="18"/>
      <c r="Q45" s="20"/>
      <c r="R45" s="32">
        <f>[11]SpecGravity!R25</f>
        <v>0.65512900000000007</v>
      </c>
      <c r="S45" s="18"/>
      <c r="T45" s="18"/>
      <c r="U45" s="32">
        <v>0.591866</v>
      </c>
      <c r="V45" s="18"/>
      <c r="W45" s="31">
        <f>[11]SpecGravity!G25</f>
        <v>0.5927889999999999</v>
      </c>
      <c r="X45" s="20"/>
      <c r="Y45" s="32">
        <f>[11]SpecGravity!E25</f>
        <v>0.58854600000000001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:AA52"/>
  <sheetViews>
    <sheetView tabSelected="1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45261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('[12]Pipeline Data'!F7)-1</f>
        <v>45260</v>
      </c>
      <c r="G12" s="62"/>
      <c r="I12" s="62">
        <f>('[12]Pipeline Data'!F7)-1</f>
        <v>45260</v>
      </c>
      <c r="J12" s="63"/>
      <c r="K12" s="64">
        <f>('[12]Pipeline Data'!F7)-1</f>
        <v>45260</v>
      </c>
      <c r="L12" s="65"/>
      <c r="M12" s="65"/>
      <c r="N12" s="66"/>
      <c r="O12" s="64">
        <f>('[12]Pipeline Data'!F7)-1</f>
        <v>45260</v>
      </c>
      <c r="P12" s="65"/>
      <c r="Q12" s="66"/>
      <c r="R12" s="64">
        <f>('[12]Pipeline Data'!F7)-1</f>
        <v>45260</v>
      </c>
      <c r="S12" s="65"/>
      <c r="T12" s="66"/>
      <c r="U12" s="43" t="s">
        <v>14</v>
      </c>
      <c r="V12" s="43" t="s">
        <v>14</v>
      </c>
      <c r="W12" s="65">
        <f>K12</f>
        <v>45260</v>
      </c>
      <c r="X12" s="66"/>
      <c r="Y12" s="64">
        <f>('[12]Pipeline Data'!F7)-1</f>
        <v>45260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'[12]Pipeline Data'!P13</f>
        <v>1.6577766666666665</v>
      </c>
      <c r="G16" s="12" t="s">
        <v>24</v>
      </c>
      <c r="I16" s="13">
        <f>'[12]Pipeline Data'!S13</f>
        <v>0.51980000000000004</v>
      </c>
      <c r="J16" s="14" t="s">
        <v>24</v>
      </c>
      <c r="L16" s="13">
        <f>'[12]Pipeline Data'!M13</f>
        <v>0.3116666666666667</v>
      </c>
      <c r="M16" s="12" t="s">
        <v>24</v>
      </c>
      <c r="O16" s="11">
        <f>'[12]Pipeline Data'!Y13</f>
        <v>2.5182666666666669</v>
      </c>
      <c r="P16" s="12" t="s">
        <v>24</v>
      </c>
      <c r="Q16" s="5"/>
      <c r="R16" s="13">
        <f>'[12]Pipeline Data'!V13</f>
        <v>2.590403448275862</v>
      </c>
      <c r="S16" s="12" t="s">
        <v>24</v>
      </c>
      <c r="U16" s="13">
        <v>1.4158599999999999</v>
      </c>
      <c r="V16" s="12" t="s">
        <v>24</v>
      </c>
      <c r="W16" s="11">
        <f>'[12]Pipeline Data'!G13</f>
        <v>0.98419999999999996</v>
      </c>
      <c r="X16" s="14" t="s">
        <v>24</v>
      </c>
      <c r="Y16" s="11">
        <f>'[12]Pipeline Data'!J13</f>
        <v>0.95434333333333354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'[12]Pipeline Data'!P14</f>
        <v>0.80606666666666649</v>
      </c>
      <c r="I17" s="13">
        <f>'[12]Pipeline Data'!S14</f>
        <v>1.2545900000000001</v>
      </c>
      <c r="J17" s="5"/>
      <c r="L17" s="13">
        <f>'[12]Pipeline Data'!M14</f>
        <v>0.20800000000000005</v>
      </c>
      <c r="O17" s="11">
        <f>'[12]Pipeline Data'!Y14</f>
        <v>0.84199999999999997</v>
      </c>
      <c r="Q17" s="5"/>
      <c r="R17" s="13">
        <f>'[12]Pipeline Data'!V14</f>
        <v>1.0336551724137928</v>
      </c>
      <c r="U17" s="13">
        <v>0.95437700000000003</v>
      </c>
      <c r="W17" s="11">
        <f>'[12]Pipeline Data'!G14</f>
        <v>0.41599999999999998</v>
      </c>
      <c r="X17" s="5"/>
      <c r="Y17" s="11">
        <f>'[12]Pipeline Data'!J14</f>
        <v>0.51430000000000009</v>
      </c>
      <c r="Z17" s="5"/>
    </row>
    <row r="18" spans="1:26" x14ac:dyDescent="0.2">
      <c r="A18" t="s">
        <v>27</v>
      </c>
      <c r="D18" t="s">
        <v>28</v>
      </c>
      <c r="F18" s="11">
        <f>'[12]Pipeline Data'!P15</f>
        <v>92.661729999999991</v>
      </c>
      <c r="I18" s="13">
        <f>'[12]Pipeline Data'!S15</f>
        <v>94.982293333333345</v>
      </c>
      <c r="J18" s="5"/>
      <c r="L18" s="13">
        <f>'[12]Pipeline Data'!M15</f>
        <v>92.075329999999994</v>
      </c>
      <c r="O18" s="11">
        <f>'[12]Pipeline Data'!Y15</f>
        <v>85.852170000000001</v>
      </c>
      <c r="Q18" s="5"/>
      <c r="R18" s="13">
        <f>'[12]Pipeline Data'!V15</f>
        <v>80.817655000000002</v>
      </c>
      <c r="U18" s="13">
        <v>93.925799999999995</v>
      </c>
      <c r="W18" s="11">
        <f>'[12]Pipeline Data'!G15</f>
        <v>93.193799999999996</v>
      </c>
      <c r="X18" s="5"/>
      <c r="Y18" s="11">
        <f>'[12]Pipeline Data'!J15</f>
        <v>92.463623333333317</v>
      </c>
      <c r="Z18" s="5"/>
    </row>
    <row r="19" spans="1:26" x14ac:dyDescent="0.2">
      <c r="A19" t="s">
        <v>29</v>
      </c>
      <c r="D19" t="s">
        <v>30</v>
      </c>
      <c r="F19" s="11">
        <f>'[12]Pipeline Data'!P16</f>
        <v>4.4652700000000003</v>
      </c>
      <c r="I19" s="13">
        <f>'[12]Pipeline Data'!S16</f>
        <v>2.8567499999999995</v>
      </c>
      <c r="J19" s="5"/>
      <c r="L19" s="13">
        <f>'[12]Pipeline Data'!M16</f>
        <v>7.0840000000000023</v>
      </c>
      <c r="O19" s="11">
        <f>'[12]Pipeline Data'!Y16</f>
        <v>10.160266666666665</v>
      </c>
      <c r="Q19" s="5"/>
      <c r="R19" s="13">
        <f>'[12]Pipeline Data'!V16</f>
        <v>14.794372413793102</v>
      </c>
      <c r="U19" s="13">
        <v>2.9041999999999999</v>
      </c>
      <c r="W19" s="11">
        <f>'[12]Pipeline Data'!G16</f>
        <v>5.1755000000000004</v>
      </c>
      <c r="X19" s="5"/>
      <c r="Y19" s="11">
        <f>'[12]Pipeline Data'!J16</f>
        <v>5.5087699999999993</v>
      </c>
      <c r="Z19" s="5"/>
    </row>
    <row r="20" spans="1:26" x14ac:dyDescent="0.2">
      <c r="A20" t="s">
        <v>31</v>
      </c>
      <c r="D20" t="s">
        <v>32</v>
      </c>
      <c r="F20" s="11">
        <f>'[12]Pipeline Data'!P17</f>
        <v>0.33123333333333332</v>
      </c>
      <c r="I20" s="13">
        <f>'[12]Pipeline Data'!S17</f>
        <v>0.23901</v>
      </c>
      <c r="J20" s="5"/>
      <c r="L20" s="13">
        <f>'[12]Pipeline Data'!M17</f>
        <v>0.2400000000000001</v>
      </c>
      <c r="O20" s="11">
        <f>'[12]Pipeline Data'!Y17</f>
        <v>0.55123333333333346</v>
      </c>
      <c r="Q20" s="5"/>
      <c r="R20" s="13">
        <f>'[12]Pipeline Data'!V17</f>
        <v>0.70809655172413799</v>
      </c>
      <c r="U20" s="13">
        <v>0.56200000000000006</v>
      </c>
      <c r="W20" s="11">
        <f>'[12]Pipeline Data'!G17</f>
        <v>0.18990000000000001</v>
      </c>
      <c r="X20" s="5"/>
      <c r="Y20" s="11">
        <f>'[12]Pipeline Data'!J17</f>
        <v>0.45304666666666671</v>
      </c>
      <c r="Z20" s="5"/>
    </row>
    <row r="21" spans="1:26" x14ac:dyDescent="0.2">
      <c r="A21" t="s">
        <v>33</v>
      </c>
      <c r="D21" t="s">
        <v>34</v>
      </c>
      <c r="F21" s="11">
        <f>'[12]Pipeline Data'!P18</f>
        <v>1.9386666666666663E-2</v>
      </c>
      <c r="I21" s="13">
        <f>'[12]Pipeline Data'!S18</f>
        <v>5.6066666666666674E-2</v>
      </c>
      <c r="J21" s="5"/>
      <c r="L21" s="13">
        <f>'[12]Pipeline Data'!M18</f>
        <v>3.2666666666666691E-2</v>
      </c>
      <c r="O21" s="11">
        <f>'[12]Pipeline Data'!Y18</f>
        <v>1.9900000000000008E-2</v>
      </c>
      <c r="Q21" s="5"/>
      <c r="R21" s="13">
        <f>'[12]Pipeline Data'!V18</f>
        <v>1.794137931034483E-2</v>
      </c>
      <c r="U21" s="13">
        <v>6.8000000000000005E-2</v>
      </c>
      <c r="W21" s="11">
        <f>'[12]Pipeline Data'!G18</f>
        <v>8.8000000000000005E-3</v>
      </c>
      <c r="X21" s="5"/>
      <c r="Y21" s="11">
        <f>'[12]Pipeline Data'!J18</f>
        <v>3.0236666666666672E-2</v>
      </c>
      <c r="Z21" s="5"/>
    </row>
    <row r="22" spans="1:26" x14ac:dyDescent="0.2">
      <c r="A22" t="s">
        <v>35</v>
      </c>
      <c r="D22" t="s">
        <v>34</v>
      </c>
      <c r="F22" s="11">
        <f>'[12]Pipeline Data'!P19</f>
        <v>3.4140000000000011E-2</v>
      </c>
      <c r="I22" s="13">
        <f>'[12]Pipeline Data'!S19</f>
        <v>3.8869999999999988E-2</v>
      </c>
      <c r="J22" s="5"/>
      <c r="L22" s="13">
        <f>'[12]Pipeline Data'!M19</f>
        <v>3.6000000000000018E-2</v>
      </c>
      <c r="O22" s="11">
        <f>'[12]Pipeline Data'!Y19</f>
        <v>4.1166666666666678E-2</v>
      </c>
      <c r="Q22" s="5"/>
      <c r="R22" s="13">
        <f>'[12]Pipeline Data'!V19</f>
        <v>3.4993103448275859E-2</v>
      </c>
      <c r="U22" s="13">
        <v>9.35E-2</v>
      </c>
      <c r="W22" s="11">
        <f>'[12]Pipeline Data'!G19</f>
        <v>1.2999999999999999E-2</v>
      </c>
      <c r="X22" s="5"/>
      <c r="Y22" s="11">
        <f>'[12]Pipeline Data'!J19</f>
        <v>4.931333333333332E-2</v>
      </c>
      <c r="Z22" s="5"/>
    </row>
    <row r="23" spans="1:26" x14ac:dyDescent="0.2">
      <c r="A23" t="s">
        <v>36</v>
      </c>
      <c r="D23" t="s">
        <v>37</v>
      </c>
      <c r="F23" s="11">
        <f>'[12]Pipeline Data'!P20</f>
        <v>6.7266666666666673E-3</v>
      </c>
      <c r="I23" s="13">
        <f>'[12]Pipeline Data'!S20</f>
        <v>1.6926666666666663E-2</v>
      </c>
      <c r="J23" s="5"/>
      <c r="L23" s="13">
        <f>'[12]Pipeline Data'!M20</f>
        <v>1.0000000000000004E-2</v>
      </c>
      <c r="O23" s="11">
        <f>'[12]Pipeline Data'!Y20</f>
        <v>4.9333333333333356E-3</v>
      </c>
      <c r="Q23" s="5"/>
      <c r="R23" s="13">
        <f>'[12]Pipeline Data'!V20</f>
        <v>2.2137931034482759E-3</v>
      </c>
      <c r="U23" s="13">
        <v>2.47E-2</v>
      </c>
      <c r="W23" s="11">
        <f>'[12]Pipeline Data'!G20</f>
        <v>1.2999999999999999E-3</v>
      </c>
      <c r="X23" s="5"/>
      <c r="Y23" s="11">
        <f>'[12]Pipeline Data'!J20</f>
        <v>8.436666666666667E-3</v>
      </c>
      <c r="Z23" s="5"/>
    </row>
    <row r="24" spans="1:26" x14ac:dyDescent="0.2">
      <c r="A24" t="s">
        <v>38</v>
      </c>
      <c r="D24" t="s">
        <v>37</v>
      </c>
      <c r="F24" s="11">
        <f>'[12]Pipeline Data'!P21</f>
        <v>5.816666666666667E-3</v>
      </c>
      <c r="I24" s="13">
        <f>'[12]Pipeline Data'!S21</f>
        <v>8.0299999999999989E-3</v>
      </c>
      <c r="J24" s="5"/>
      <c r="L24" s="13">
        <f>'[12]Pipeline Data'!M21</f>
        <v>7.3333333333333349E-3</v>
      </c>
      <c r="O24" s="11">
        <f>'[12]Pipeline Data'!Y21</f>
        <v>5.2000000000000024E-3</v>
      </c>
      <c r="Q24" s="5"/>
      <c r="R24" s="13">
        <f>'[12]Pipeline Data'!V21</f>
        <v>2.3620689655172418E-3</v>
      </c>
      <c r="U24" s="13">
        <v>2.0400000000000001E-2</v>
      </c>
      <c r="W24" s="11">
        <f>'[12]Pipeline Data'!G21</f>
        <v>1E-3</v>
      </c>
      <c r="X24" s="5"/>
      <c r="Y24" s="11">
        <f>'[12]Pipeline Data'!J21</f>
        <v>6.6699999999999971E-3</v>
      </c>
      <c r="Z24" s="5"/>
    </row>
    <row r="25" spans="1:26" x14ac:dyDescent="0.2">
      <c r="A25" t="s">
        <v>39</v>
      </c>
      <c r="D25" t="s">
        <v>40</v>
      </c>
      <c r="F25" s="11">
        <f>'[12]Pipeline Data'!P22</f>
        <v>1.187E-2</v>
      </c>
      <c r="I25" s="13">
        <f>'[12]Pipeline Data'!S22</f>
        <v>2.7673333333333335E-2</v>
      </c>
      <c r="J25" s="5"/>
      <c r="L25" s="13">
        <f>'[12]Pipeline Data'!M22</f>
        <v>0</v>
      </c>
      <c r="O25" s="11">
        <f>'[12]Pipeline Data'!Y22</f>
        <v>0</v>
      </c>
      <c r="Q25" s="5"/>
      <c r="R25" s="13">
        <f>'[12]Pipeline Data'!V22</f>
        <v>1.8275862068965518E-4</v>
      </c>
      <c r="U25" s="13">
        <v>3.0349999999999999E-2</v>
      </c>
      <c r="W25" s="11">
        <f>'[12]Pipeline Data'!G22</f>
        <v>5.0000000000000001E-4</v>
      </c>
      <c r="X25" s="5"/>
      <c r="Y25" s="11">
        <f>'[12]Pipeline Data'!J22</f>
        <v>1.1396666666666663E-2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'[12]Pipeline Data'!P23</f>
        <v>0</v>
      </c>
      <c r="I26" s="13">
        <f>'[12]Pipeline Data'!S23</f>
        <v>0</v>
      </c>
      <c r="J26" s="5"/>
      <c r="L26" s="13">
        <f>'[12]Pipeline Data'!M23</f>
        <v>0</v>
      </c>
      <c r="O26" s="11">
        <f>'[12]Pipeline Data'!Y23</f>
        <v>0</v>
      </c>
      <c r="Q26" s="5"/>
      <c r="R26" s="13">
        <f>'[12]Pipeline Data'!V23</f>
        <v>0</v>
      </c>
      <c r="U26" s="13">
        <v>0</v>
      </c>
      <c r="W26" s="11">
        <f>'[12]Pipeline Data'!G23</f>
        <v>1.61E-2</v>
      </c>
      <c r="X26" s="5"/>
      <c r="Y26" s="11">
        <f>'[12]Pipeline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'[12]Pipeline Data'!P24</f>
        <v>0</v>
      </c>
      <c r="I27" s="13">
        <f>'[12]Pipeline Data'!S24</f>
        <v>0</v>
      </c>
      <c r="J27" s="5"/>
      <c r="L27" s="13">
        <f>'[12]Pipeline Data'!M24</f>
        <v>0</v>
      </c>
      <c r="O27" s="11">
        <f>'[12]Pipeline Data'!Y24</f>
        <v>0</v>
      </c>
      <c r="Q27" s="5"/>
      <c r="R27" s="13">
        <f>'[12]Pipeline Data'!V24</f>
        <v>0</v>
      </c>
      <c r="U27" s="13">
        <v>0</v>
      </c>
      <c r="W27" s="11">
        <f>'[12]Pipeline Data'!G24</f>
        <v>0</v>
      </c>
      <c r="X27" s="5"/>
      <c r="Y27" s="11">
        <f>'[12]Pipeline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'[12]Pipeline Data'!P25</f>
        <v>0</v>
      </c>
      <c r="I28" s="13">
        <f>'[12]Pipeline Data'!S25</f>
        <v>0</v>
      </c>
      <c r="J28" s="5"/>
      <c r="L28" s="13">
        <f>'[12]Pipeline Data'!M25</f>
        <v>0</v>
      </c>
      <c r="O28" s="11">
        <f>'[12]Pipeline Data'!Y25</f>
        <v>0</v>
      </c>
      <c r="Q28" s="5"/>
      <c r="R28" s="13">
        <f>'[12]Pipeline Data'!V25</f>
        <v>0</v>
      </c>
      <c r="U28" s="13">
        <v>0</v>
      </c>
      <c r="W28" s="11">
        <f>'[12]Pipeline Data'!G25</f>
        <v>0</v>
      </c>
      <c r="X28" s="5"/>
      <c r="Y28" s="11">
        <f>'[12]Pipeline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'[12]Pipeline Data'!P26</f>
        <v>0</v>
      </c>
      <c r="I29" s="16">
        <f>'[12]Pipeline Data'!S26</f>
        <v>0</v>
      </c>
      <c r="J29" s="5"/>
      <c r="L29" s="16">
        <f>'[12]Pipeline Data'!M26</f>
        <v>0</v>
      </c>
      <c r="O29" s="15">
        <f>'[12]Pipeline Data'!Y26</f>
        <v>0</v>
      </c>
      <c r="Q29" s="5"/>
      <c r="R29" s="16">
        <f>'[12]Pipeline Data'!V26</f>
        <v>0</v>
      </c>
      <c r="U29" s="16">
        <v>0</v>
      </c>
      <c r="W29" s="15">
        <f>'[12]Pipeline Data'!G26</f>
        <v>0</v>
      </c>
      <c r="X29" s="5"/>
      <c r="Y29" s="15">
        <f>'[12]Pipeline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100.00001666666664</v>
      </c>
      <c r="G31" s="18" t="s">
        <v>24</v>
      </c>
      <c r="H31" s="18"/>
      <c r="I31" s="19">
        <f>SUM(I16:I29)</f>
        <v>100.00001000000002</v>
      </c>
      <c r="J31" s="20" t="s">
        <v>24</v>
      </c>
      <c r="K31" s="18"/>
      <c r="L31" s="19">
        <f>SUM(L16:L29)</f>
        <v>100.00499666666667</v>
      </c>
      <c r="M31" s="18" t="s">
        <v>24</v>
      </c>
      <c r="N31" s="18"/>
      <c r="O31" s="17">
        <f>SUM(O16:O29)</f>
        <v>99.995136666666667</v>
      </c>
      <c r="P31" s="18" t="s">
        <v>24</v>
      </c>
      <c r="Q31" s="20"/>
      <c r="R31" s="19">
        <f>SUM(R16:R29)</f>
        <v>100.00187568965517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100.00009999999999</v>
      </c>
      <c r="X31" s="20" t="s">
        <v>24</v>
      </c>
      <c r="Y31" s="17">
        <f>SUM(Y16:Y29)</f>
        <v>100.00013666666665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'[12]Pipeline Data'!P9</f>
        <v>1030.7012333333332</v>
      </c>
      <c r="G39" s="1"/>
      <c r="H39" s="1"/>
      <c r="I39" s="24">
        <f>'[12]Pipeline Data'!S9</f>
        <v>1025.9777666666664</v>
      </c>
      <c r="J39" s="3"/>
      <c r="K39" s="1"/>
      <c r="L39" s="24">
        <f>'[12]Pipeline Data'!M9</f>
        <v>1069.1673333333333</v>
      </c>
      <c r="M39" s="1"/>
      <c r="N39" s="1"/>
      <c r="O39" s="23">
        <f>'[12]Pipeline Data'!Y9</f>
        <v>1068.3704333333333</v>
      </c>
      <c r="P39" s="1"/>
      <c r="Q39" s="3"/>
      <c r="R39" s="24">
        <f>'[12]Pipeline Data'!V9</f>
        <v>1102.5793103448275</v>
      </c>
      <c r="S39" s="1"/>
      <c r="T39" s="1"/>
      <c r="U39" s="24">
        <v>1027.43</v>
      </c>
      <c r="V39" s="1"/>
      <c r="W39" s="23">
        <f>'[12]Pipeline Data'!G9</f>
        <v>1043.21</v>
      </c>
      <c r="X39" s="3"/>
      <c r="Y39" s="24">
        <f>'[12]Pipeline Data'!J9</f>
        <v>1051.3266666666668</v>
      </c>
      <c r="Z39" s="3"/>
    </row>
    <row r="40" spans="1:26" x14ac:dyDescent="0.2">
      <c r="C40" t="s">
        <v>54</v>
      </c>
      <c r="F40" s="25">
        <f>[12]HeatingValue!N26</f>
        <v>1028.53</v>
      </c>
      <c r="I40" s="26">
        <f>[12]HeatingValue!Q26</f>
        <v>1024.18</v>
      </c>
      <c r="J40" s="5"/>
      <c r="L40" s="26">
        <f>[12]HeatingValue!T26</f>
        <v>1066.8499999999999</v>
      </c>
      <c r="O40" s="25">
        <f>[12]HeatingValue!Z26</f>
        <v>1065.5</v>
      </c>
      <c r="Q40" s="5"/>
      <c r="R40" s="25">
        <f>[12]HeatingValue!W26</f>
        <v>1100</v>
      </c>
      <c r="U40" s="27">
        <v>1024.7</v>
      </c>
      <c r="W40" s="25">
        <f>[12]HeatingValue!K26</f>
        <v>1040.69</v>
      </c>
      <c r="X40" s="5"/>
      <c r="Y40" s="25">
        <f>[12]HeatingValue!E26</f>
        <v>1048.96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'[12]Pipeline Data'!P11</f>
        <v>0.59577000000000013</v>
      </c>
      <c r="G44" s="29"/>
      <c r="H44" s="29"/>
      <c r="I44" s="29">
        <f>'[12]Pipeline Data'!S11</f>
        <v>0.58796000000000004</v>
      </c>
      <c r="J44" s="30"/>
      <c r="K44" s="29"/>
      <c r="L44" s="29">
        <f>'[12]Pipeline Data'!M11</f>
        <v>0.59733333333333327</v>
      </c>
      <c r="M44" s="29"/>
      <c r="N44" s="29"/>
      <c r="O44" s="28">
        <f>'[12]Pipeline Data'!Y11</f>
        <v>0.6294333333333334</v>
      </c>
      <c r="P44" s="29"/>
      <c r="Q44" s="30"/>
      <c r="R44" s="29">
        <f>'[12]Pipeline Data'!V11</f>
        <v>0.65504137931034501</v>
      </c>
      <c r="S44" s="29"/>
      <c r="T44" s="29"/>
      <c r="U44" s="29">
        <v>0.95437700000000003</v>
      </c>
      <c r="V44" s="29"/>
      <c r="W44" s="28">
        <f>'[12]Pipeline Data'!G11</f>
        <v>0.59030000000000005</v>
      </c>
      <c r="X44" s="5"/>
      <c r="Y44" s="29">
        <f>'[12]Pipeline Data'!J11</f>
        <v>0.59675333333333336</v>
      </c>
      <c r="Z44" s="5"/>
    </row>
    <row r="45" spans="1:26" ht="13.5" thickBot="1" x14ac:dyDescent="0.25">
      <c r="C45" t="s">
        <v>57</v>
      </c>
      <c r="F45" s="31">
        <f>[12]SpecGravity!I25</f>
        <v>0.59452199999999999</v>
      </c>
      <c r="G45" s="18"/>
      <c r="H45" s="18"/>
      <c r="I45" s="32">
        <f>[12]SpecGravity!L25</f>
        <v>0.58679499999999996</v>
      </c>
      <c r="J45" s="20"/>
      <c r="K45" s="18"/>
      <c r="L45" s="32">
        <f>[12]SpecGravity!O25</f>
        <v>0.59496400000000005</v>
      </c>
      <c r="M45" s="18"/>
      <c r="N45" s="18"/>
      <c r="O45" s="31">
        <f>[12]SpecGravity!U25</f>
        <v>0.62763800000000003</v>
      </c>
      <c r="P45" s="18"/>
      <c r="Q45" s="20"/>
      <c r="R45" s="32">
        <f>[12]SpecGravity!R25</f>
        <v>0.65338699999999994</v>
      </c>
      <c r="S45" s="18"/>
      <c r="T45" s="18"/>
      <c r="U45" s="32">
        <v>0.591866</v>
      </c>
      <c r="V45" s="18"/>
      <c r="W45" s="31">
        <f>[12]SpecGravity!G25</f>
        <v>0.58882799999999991</v>
      </c>
      <c r="X45" s="20"/>
      <c r="Y45" s="32">
        <f>[12]SpecGravity!E25</f>
        <v>0.59521500000000005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44958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('[2]Pipeline Data'!F7)-1</f>
        <v>44957</v>
      </c>
      <c r="G12" s="62"/>
      <c r="I12" s="62">
        <f>('[2]Pipeline Data'!F7)-1</f>
        <v>44957</v>
      </c>
      <c r="J12" s="63"/>
      <c r="K12" s="64">
        <f>('[2]Pipeline Data'!F7)-1</f>
        <v>44957</v>
      </c>
      <c r="L12" s="65"/>
      <c r="M12" s="65"/>
      <c r="N12" s="66"/>
      <c r="O12" s="64">
        <f>('[2]Pipeline Data'!F7)-1</f>
        <v>44957</v>
      </c>
      <c r="P12" s="65"/>
      <c r="Q12" s="66"/>
      <c r="R12" s="64">
        <f>('[2]Pipeline Data'!F7)-1</f>
        <v>44957</v>
      </c>
      <c r="S12" s="65"/>
      <c r="T12" s="66"/>
      <c r="U12" s="43" t="s">
        <v>14</v>
      </c>
      <c r="V12" s="43" t="s">
        <v>14</v>
      </c>
      <c r="W12" s="65">
        <f>K12</f>
        <v>44957</v>
      </c>
      <c r="X12" s="66"/>
      <c r="Y12" s="64">
        <f>('[2]Pipeline Data'!F7)-1</f>
        <v>44957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'[2]Pipeline Data'!P13</f>
        <v>1.4873774193548384</v>
      </c>
      <c r="G16" s="12" t="s">
        <v>24</v>
      </c>
      <c r="I16" s="13">
        <f>'[2]Pipeline Data'!S13</f>
        <v>0.65291935483870966</v>
      </c>
      <c r="J16" s="14" t="s">
        <v>24</v>
      </c>
      <c r="L16" s="13">
        <f>'[2]Pipeline Data'!M13</f>
        <v>0.30580645161290321</v>
      </c>
      <c r="M16" s="12" t="s">
        <v>24</v>
      </c>
      <c r="O16" s="11">
        <f>'[2]Pipeline Data'!Y13</f>
        <v>2.3218064516129036</v>
      </c>
      <c r="P16" s="12" t="s">
        <v>24</v>
      </c>
      <c r="Q16" s="5"/>
      <c r="R16" s="13">
        <f>'[2]Pipeline Data'!V13</f>
        <v>2.3069172413793102</v>
      </c>
      <c r="S16" s="12" t="s">
        <v>24</v>
      </c>
      <c r="U16" s="13">
        <v>1.4158599999999999</v>
      </c>
      <c r="V16" s="12" t="s">
        <v>24</v>
      </c>
      <c r="W16" s="11">
        <f>'[2]Pipeline Data'!G13</f>
        <v>0.85170000000000001</v>
      </c>
      <c r="X16" s="14" t="s">
        <v>24</v>
      </c>
      <c r="Y16" s="11">
        <f>'[2]Pipeline Data'!J13</f>
        <v>0.96670645161290347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'[2]Pipeline Data'!P14</f>
        <v>0.55570645161290311</v>
      </c>
      <c r="I17" s="13">
        <f>'[2]Pipeline Data'!S14</f>
        <v>1.1830225806451613</v>
      </c>
      <c r="J17" s="5"/>
      <c r="L17" s="13">
        <f>'[2]Pipeline Data'!M14</f>
        <v>0.2996774193548386</v>
      </c>
      <c r="O17" s="11">
        <f>'[2]Pipeline Data'!Y14</f>
        <v>0.58467741935483875</v>
      </c>
      <c r="Q17" s="5"/>
      <c r="R17" s="13">
        <f>'[2]Pipeline Data'!V14</f>
        <v>0.9240448275862071</v>
      </c>
      <c r="U17" s="13">
        <v>0.95437700000000003</v>
      </c>
      <c r="W17" s="11">
        <f>'[2]Pipeline Data'!G14</f>
        <v>0.4042</v>
      </c>
      <c r="X17" s="5"/>
      <c r="Y17" s="11">
        <f>'[2]Pipeline Data'!J14</f>
        <v>0.45937741935483872</v>
      </c>
      <c r="Z17" s="5"/>
    </row>
    <row r="18" spans="1:26" x14ac:dyDescent="0.2">
      <c r="A18" t="s">
        <v>27</v>
      </c>
      <c r="D18" t="s">
        <v>28</v>
      </c>
      <c r="F18" s="11">
        <f>'[2]Pipeline Data'!P15</f>
        <v>92.450809677419358</v>
      </c>
      <c r="I18" s="13">
        <f>'[2]Pipeline Data'!S15</f>
        <v>94.083535483870975</v>
      </c>
      <c r="J18" s="5"/>
      <c r="L18" s="13">
        <f>'[2]Pipeline Data'!M15</f>
        <v>93.486774193548371</v>
      </c>
      <c r="O18" s="11">
        <f>'[2]Pipeline Data'!Y15</f>
        <v>88.62397</v>
      </c>
      <c r="Q18" s="5"/>
      <c r="R18" s="13">
        <f>'[2]Pipeline Data'!V15</f>
        <v>82.779771999999994</v>
      </c>
      <c r="U18" s="13">
        <v>93.925799999999995</v>
      </c>
      <c r="W18" s="11">
        <f>'[2]Pipeline Data'!G15</f>
        <v>94.161900000000003</v>
      </c>
      <c r="X18" s="5"/>
      <c r="Y18" s="11">
        <f>'[2]Pipeline Data'!J15</f>
        <v>92.455451612903232</v>
      </c>
      <c r="Z18" s="5"/>
    </row>
    <row r="19" spans="1:26" x14ac:dyDescent="0.2">
      <c r="A19" t="s">
        <v>29</v>
      </c>
      <c r="D19" t="s">
        <v>30</v>
      </c>
      <c r="F19" s="11">
        <f>'[2]Pipeline Data'!P16</f>
        <v>5.2456258064516135</v>
      </c>
      <c r="I19" s="13">
        <f>'[2]Pipeline Data'!S16</f>
        <v>3.7205677419354846</v>
      </c>
      <c r="J19" s="5"/>
      <c r="L19" s="13">
        <f>'[2]Pipeline Data'!M16</f>
        <v>5.6141935483870968</v>
      </c>
      <c r="O19" s="11">
        <f>'[2]Pipeline Data'!Y16</f>
        <v>7.8730322580645167</v>
      </c>
      <c r="Q19" s="5"/>
      <c r="R19" s="13">
        <f>'[2]Pipeline Data'!V16</f>
        <v>13.39221724137931</v>
      </c>
      <c r="U19" s="13">
        <v>2.9041999999999999</v>
      </c>
      <c r="W19" s="11">
        <f>'[2]Pipeline Data'!G16</f>
        <v>4.4081000000000001</v>
      </c>
      <c r="X19" s="5"/>
      <c r="Y19" s="11">
        <f>'[2]Pipeline Data'!J16</f>
        <v>5.7804838709677426</v>
      </c>
      <c r="Z19" s="5"/>
    </row>
    <row r="20" spans="1:26" x14ac:dyDescent="0.2">
      <c r="A20" t="s">
        <v>31</v>
      </c>
      <c r="D20" t="s">
        <v>32</v>
      </c>
      <c r="F20" s="11">
        <f>'[2]Pipeline Data'!P17</f>
        <v>0.21529677419354842</v>
      </c>
      <c r="I20" s="13">
        <f>'[2]Pipeline Data'!S17</f>
        <v>0.24233548387096771</v>
      </c>
      <c r="J20" s="5"/>
      <c r="L20" s="13">
        <f>'[2]Pipeline Data'!M17</f>
        <v>0.2180645161290323</v>
      </c>
      <c r="O20" s="11">
        <f>'[2]Pipeline Data'!Y17</f>
        <v>0.52812903225806451</v>
      </c>
      <c r="Q20" s="5"/>
      <c r="R20" s="13">
        <f>'[2]Pipeline Data'!V17</f>
        <v>0.56709999999999994</v>
      </c>
      <c r="U20" s="13">
        <v>0.56200000000000006</v>
      </c>
      <c r="W20" s="11">
        <f>'[2]Pipeline Data'!G17</f>
        <v>0.15390000000000001</v>
      </c>
      <c r="X20" s="5"/>
      <c r="Y20" s="11">
        <f>'[2]Pipeline Data'!J17</f>
        <v>0.26656774193548388</v>
      </c>
      <c r="Z20" s="5"/>
    </row>
    <row r="21" spans="1:26" x14ac:dyDescent="0.2">
      <c r="A21" t="s">
        <v>33</v>
      </c>
      <c r="D21" t="s">
        <v>34</v>
      </c>
      <c r="F21" s="11">
        <f>'[2]Pipeline Data'!P18</f>
        <v>1.0145161290322582E-2</v>
      </c>
      <c r="I21" s="13">
        <f>'[2]Pipeline Data'!S18</f>
        <v>4.3422580645161309E-2</v>
      </c>
      <c r="J21" s="5"/>
      <c r="L21" s="13">
        <f>'[2]Pipeline Data'!M18</f>
        <v>3.06451612903226E-2</v>
      </c>
      <c r="O21" s="11">
        <f>'[2]Pipeline Data'!Y18</f>
        <v>2.0709677419354845E-2</v>
      </c>
      <c r="Q21" s="5"/>
      <c r="R21" s="13">
        <f>'[2]Pipeline Data'!V18</f>
        <v>1.1858620689655172E-2</v>
      </c>
      <c r="U21" s="13">
        <v>6.8000000000000005E-2</v>
      </c>
      <c r="W21" s="11">
        <f>'[2]Pipeline Data'!G18</f>
        <v>1.2999999999999999E-3</v>
      </c>
      <c r="X21" s="5"/>
      <c r="Y21" s="11">
        <f>'[2]Pipeline Data'!J18</f>
        <v>1.2151612903225809E-2</v>
      </c>
      <c r="Z21" s="5"/>
    </row>
    <row r="22" spans="1:26" x14ac:dyDescent="0.2">
      <c r="A22" t="s">
        <v>35</v>
      </c>
      <c r="D22" t="s">
        <v>34</v>
      </c>
      <c r="F22" s="11">
        <f>'[2]Pipeline Data'!P19</f>
        <v>1.6477419354838711E-2</v>
      </c>
      <c r="I22" s="13">
        <f>'[2]Pipeline Data'!S19</f>
        <v>3.4429032258064513E-2</v>
      </c>
      <c r="J22" s="5"/>
      <c r="L22" s="13">
        <f>'[2]Pipeline Data'!M19</f>
        <v>3.2903225806451629E-2</v>
      </c>
      <c r="O22" s="11">
        <f>'[2]Pipeline Data'!Y19</f>
        <v>4.0580645161290327E-2</v>
      </c>
      <c r="Q22" s="5"/>
      <c r="R22" s="13">
        <f>'[2]Pipeline Data'!V19</f>
        <v>2.0779310344827582E-2</v>
      </c>
      <c r="U22" s="13">
        <v>9.35E-2</v>
      </c>
      <c r="W22" s="11">
        <f>'[2]Pipeline Data'!G19</f>
        <v>1E-3</v>
      </c>
      <c r="X22" s="5"/>
      <c r="Y22" s="11">
        <f>'[2]Pipeline Data'!J19</f>
        <v>1.4422580645161288E-2</v>
      </c>
      <c r="Z22" s="5"/>
    </row>
    <row r="23" spans="1:26" x14ac:dyDescent="0.2">
      <c r="A23" t="s">
        <v>36</v>
      </c>
      <c r="D23" t="s">
        <v>37</v>
      </c>
      <c r="F23" s="11">
        <f>'[2]Pipeline Data'!P20</f>
        <v>3.6580645161290327E-3</v>
      </c>
      <c r="I23" s="13">
        <f>'[2]Pipeline Data'!S20</f>
        <v>1.2964516129032261E-2</v>
      </c>
      <c r="J23" s="5"/>
      <c r="L23" s="13">
        <f>'[2]Pipeline Data'!M20</f>
        <v>9.3548387096774217E-3</v>
      </c>
      <c r="O23" s="11">
        <f>'[2]Pipeline Data'!Y20</f>
        <v>5.2903225806451631E-3</v>
      </c>
      <c r="Q23" s="5"/>
      <c r="R23" s="13">
        <f>'[2]Pipeline Data'!V20</f>
        <v>9.4827586206896553E-4</v>
      </c>
      <c r="U23" s="13">
        <v>2.47E-2</v>
      </c>
      <c r="W23" s="11">
        <f>'[2]Pipeline Data'!G20</f>
        <v>8.0000000000000004E-4</v>
      </c>
      <c r="X23" s="5"/>
      <c r="Y23" s="11">
        <f>'[2]Pipeline Data'!J20</f>
        <v>1.6967741935483869E-2</v>
      </c>
      <c r="Z23" s="5"/>
    </row>
    <row r="24" spans="1:26" x14ac:dyDescent="0.2">
      <c r="A24" t="s">
        <v>38</v>
      </c>
      <c r="D24" t="s">
        <v>37</v>
      </c>
      <c r="F24" s="11">
        <f>'[2]Pipeline Data'!P21</f>
        <v>3.0000000000000009E-3</v>
      </c>
      <c r="I24" s="13">
        <f>'[2]Pipeline Data'!S21</f>
        <v>6.5387096774193543E-3</v>
      </c>
      <c r="J24" s="5"/>
      <c r="L24" s="13">
        <f>'[2]Pipeline Data'!M21</f>
        <v>3.2258064516129028E-3</v>
      </c>
      <c r="O24" s="11">
        <f>'[2]Pipeline Data'!Y21</f>
        <v>5.2258064516129054E-3</v>
      </c>
      <c r="Q24" s="5"/>
      <c r="R24" s="13">
        <f>'[2]Pipeline Data'!V21</f>
        <v>6.2413793103448278E-4</v>
      </c>
      <c r="U24" s="13">
        <v>2.0400000000000001E-2</v>
      </c>
      <c r="W24" s="11">
        <f>'[2]Pipeline Data'!G21</f>
        <v>2.9999999999999997E-4</v>
      </c>
      <c r="X24" s="5"/>
      <c r="Y24" s="11">
        <f>'[2]Pipeline Data'!J21</f>
        <v>1.3545161290322578E-2</v>
      </c>
      <c r="Z24" s="5"/>
    </row>
    <row r="25" spans="1:26" x14ac:dyDescent="0.2">
      <c r="A25" t="s">
        <v>39</v>
      </c>
      <c r="D25" t="s">
        <v>40</v>
      </c>
      <c r="F25" s="11">
        <f>'[2]Pipeline Data'!P22</f>
        <v>1.1900000000000004E-2</v>
      </c>
      <c r="I25" s="13">
        <f>'[2]Pipeline Data'!S22</f>
        <v>2.0235483870967748E-2</v>
      </c>
      <c r="J25" s="5"/>
      <c r="L25" s="13">
        <f>'[2]Pipeline Data'!M22</f>
        <v>0</v>
      </c>
      <c r="O25" s="11">
        <f>'[2]Pipeline Data'!Y22</f>
        <v>0</v>
      </c>
      <c r="Q25" s="5"/>
      <c r="R25" s="13">
        <f>'[2]Pipeline Data'!V22</f>
        <v>5.1724137931034481E-5</v>
      </c>
      <c r="U25" s="13">
        <v>3.0349999999999999E-2</v>
      </c>
      <c r="W25" s="11">
        <f>'[2]Pipeline Data'!G22</f>
        <v>5.9999999999999995E-4</v>
      </c>
      <c r="X25" s="5"/>
      <c r="Y25" s="11">
        <f>'[2]Pipeline Data'!J22</f>
        <v>1.4374193548387095E-2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'[2]Pipeline Data'!P23</f>
        <v>0</v>
      </c>
      <c r="I26" s="13">
        <f>'[2]Pipeline Data'!S23</f>
        <v>0</v>
      </c>
      <c r="J26" s="5"/>
      <c r="L26" s="13">
        <f>'[2]Pipeline Data'!M23</f>
        <v>0</v>
      </c>
      <c r="O26" s="11">
        <f>'[2]Pipeline Data'!Y23</f>
        <v>0</v>
      </c>
      <c r="Q26" s="5"/>
      <c r="R26" s="13">
        <f>'[2]Pipeline Data'!V23</f>
        <v>0</v>
      </c>
      <c r="U26" s="13">
        <v>0</v>
      </c>
      <c r="W26" s="11">
        <f>'[2]Pipeline Data'!G23</f>
        <v>1.61E-2</v>
      </c>
      <c r="X26" s="5"/>
      <c r="Y26" s="11">
        <f>'[2]Pipeline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'[2]Pipeline Data'!P24</f>
        <v>0</v>
      </c>
      <c r="I27" s="13">
        <f>'[2]Pipeline Data'!S24</f>
        <v>0</v>
      </c>
      <c r="J27" s="5"/>
      <c r="L27" s="13">
        <f>'[2]Pipeline Data'!M24</f>
        <v>0</v>
      </c>
      <c r="O27" s="11">
        <f>'[2]Pipeline Data'!Y24</f>
        <v>0</v>
      </c>
      <c r="Q27" s="5"/>
      <c r="R27" s="13">
        <f>'[2]Pipeline Data'!V24</f>
        <v>0</v>
      </c>
      <c r="U27" s="13">
        <v>0</v>
      </c>
      <c r="W27" s="11">
        <f>'[2]Pipeline Data'!G24</f>
        <v>0</v>
      </c>
      <c r="X27" s="5"/>
      <c r="Y27" s="11">
        <f>'[2]Pipeline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'[2]Pipeline Data'!P25</f>
        <v>0</v>
      </c>
      <c r="I28" s="13">
        <f>'[2]Pipeline Data'!S25</f>
        <v>0</v>
      </c>
      <c r="J28" s="5"/>
      <c r="L28" s="13">
        <f>'[2]Pipeline Data'!M25</f>
        <v>0</v>
      </c>
      <c r="O28" s="11">
        <f>'[2]Pipeline Data'!Y25</f>
        <v>0</v>
      </c>
      <c r="Q28" s="5"/>
      <c r="R28" s="13">
        <f>'[2]Pipeline Data'!V25</f>
        <v>0</v>
      </c>
      <c r="U28" s="13">
        <v>0</v>
      </c>
      <c r="W28" s="11">
        <f>'[2]Pipeline Data'!G25</f>
        <v>0</v>
      </c>
      <c r="X28" s="5"/>
      <c r="Y28" s="11">
        <f>'[2]Pipeline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'[2]Pipeline Data'!P26</f>
        <v>0</v>
      </c>
      <c r="I29" s="16">
        <f>'[2]Pipeline Data'!S26</f>
        <v>0</v>
      </c>
      <c r="J29" s="5"/>
      <c r="L29" s="16">
        <f>'[2]Pipeline Data'!M26</f>
        <v>0</v>
      </c>
      <c r="O29" s="15">
        <f>'[2]Pipeline Data'!Y26</f>
        <v>0</v>
      </c>
      <c r="Q29" s="5"/>
      <c r="R29" s="16">
        <f>'[2]Pipeline Data'!V26</f>
        <v>0</v>
      </c>
      <c r="U29" s="16">
        <v>0</v>
      </c>
      <c r="W29" s="15">
        <f>'[2]Pipeline Data'!G26</f>
        <v>0</v>
      </c>
      <c r="X29" s="5"/>
      <c r="Y29" s="15">
        <f>'[2]Pipeline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99.999996774193548</v>
      </c>
      <c r="G31" s="18" t="s">
        <v>24</v>
      </c>
      <c r="H31" s="18"/>
      <c r="I31" s="19">
        <f>SUM(I16:I29)</f>
        <v>99.99997096774193</v>
      </c>
      <c r="J31" s="20" t="s">
        <v>24</v>
      </c>
      <c r="K31" s="18"/>
      <c r="L31" s="19">
        <f>SUM(L16:L29)</f>
        <v>100.00064516129031</v>
      </c>
      <c r="M31" s="18" t="s">
        <v>24</v>
      </c>
      <c r="N31" s="18"/>
      <c r="O31" s="17">
        <f>SUM(O16:O29)</f>
        <v>100.00342161290324</v>
      </c>
      <c r="P31" s="18" t="s">
        <v>24</v>
      </c>
      <c r="Q31" s="20"/>
      <c r="R31" s="19">
        <f>SUM(R16:R29)</f>
        <v>100.00431337931033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99.999899999999997</v>
      </c>
      <c r="X31" s="20" t="s">
        <v>24</v>
      </c>
      <c r="Y31" s="17">
        <f>SUM(Y16:Y29)</f>
        <v>100.0000483870968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'[2]Pipeline Data'!P9</f>
        <v>1038.4102258064513</v>
      </c>
      <c r="G39" s="1"/>
      <c r="H39" s="1"/>
      <c r="I39" s="24">
        <f>'[2]Pipeline Data'!S9</f>
        <v>1031.1590645161293</v>
      </c>
      <c r="J39" s="3"/>
      <c r="K39" s="1"/>
      <c r="L39" s="24">
        <f>'[2]Pipeline Data'!M9</f>
        <v>1056.5767741935483</v>
      </c>
      <c r="M39" s="1"/>
      <c r="N39" s="1"/>
      <c r="O39" s="23">
        <f>'[2]Pipeline Data'!Y9</f>
        <v>1055.1504516129032</v>
      </c>
      <c r="P39" s="1"/>
      <c r="Q39" s="3"/>
      <c r="R39" s="24">
        <f>'[2]Pipeline Data'!V9</f>
        <v>1092.655172413793</v>
      </c>
      <c r="S39" s="1"/>
      <c r="T39" s="1"/>
      <c r="U39" s="24">
        <v>1027.43</v>
      </c>
      <c r="V39" s="1"/>
      <c r="W39" s="23">
        <f>'[2]Pipeline Data'!G9</f>
        <v>1037.7650000000001</v>
      </c>
      <c r="X39" s="3"/>
      <c r="Y39" s="24">
        <f>'[2]Pipeline Data'!J9</f>
        <v>1050.4258064516127</v>
      </c>
      <c r="Z39" s="3"/>
    </row>
    <row r="40" spans="1:26" x14ac:dyDescent="0.2">
      <c r="C40" t="s">
        <v>54</v>
      </c>
      <c r="F40" s="25">
        <f>[2]HeatingValue!N26</f>
        <v>1036</v>
      </c>
      <c r="I40" s="26">
        <f>[2]HeatingValue!Q26</f>
        <v>1028.46</v>
      </c>
      <c r="J40" s="5"/>
      <c r="L40" s="26">
        <f>[2]HeatingValue!T26</f>
        <v>1053.82</v>
      </c>
      <c r="O40" s="25">
        <f>[2]HeatingValue!Z26</f>
        <v>1052.83</v>
      </c>
      <c r="Q40" s="5"/>
      <c r="R40" s="25">
        <f>[2]HeatingValue!W26</f>
        <v>1090.83</v>
      </c>
      <c r="U40" s="27">
        <v>1024.7</v>
      </c>
      <c r="W40" s="25">
        <f>[2]HeatingValue!K26</f>
        <v>1035.19</v>
      </c>
      <c r="X40" s="5"/>
      <c r="Y40" s="25">
        <f>[2]HeatingValue!E26</f>
        <v>1047.6400000000001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'[2]Pipeline Data'!P11</f>
        <v>0.59481935483870951</v>
      </c>
      <c r="G44" s="29"/>
      <c r="H44" s="29"/>
      <c r="I44" s="29">
        <f>'[2]Pipeline Data'!S11</f>
        <v>0.59150645161290316</v>
      </c>
      <c r="J44" s="30"/>
      <c r="K44" s="29"/>
      <c r="L44" s="29">
        <f>'[2]Pipeline Data'!M11</f>
        <v>0.59</v>
      </c>
      <c r="M44" s="29"/>
      <c r="N44" s="29"/>
      <c r="O44" s="28">
        <f>'[2]Pipeline Data'!Y11</f>
        <v>0.61483870967741938</v>
      </c>
      <c r="P44" s="29"/>
      <c r="Q44" s="30"/>
      <c r="R44" s="29">
        <f>'[2]Pipeline Data'!V11</f>
        <v>0.6439034482758621</v>
      </c>
      <c r="S44" s="29"/>
      <c r="T44" s="29"/>
      <c r="U44" s="29">
        <v>0.95437700000000003</v>
      </c>
      <c r="V44" s="29"/>
      <c r="W44" s="28">
        <f>'[2]Pipeline Data'!G11</f>
        <v>0.58520000000000005</v>
      </c>
      <c r="X44" s="5"/>
      <c r="Y44" s="29">
        <f>'[2]Pipeline Data'!J11</f>
        <v>0.59541935483870967</v>
      </c>
      <c r="Z44" s="5"/>
    </row>
    <row r="45" spans="1:26" ht="13.5" thickBot="1" x14ac:dyDescent="0.25">
      <c r="C45" t="s">
        <v>57</v>
      </c>
      <c r="F45" s="31">
        <f>[2]SpecGravity!I25</f>
        <v>0.59343900000000005</v>
      </c>
      <c r="G45" s="18"/>
      <c r="H45" s="18"/>
      <c r="I45" s="32">
        <f>[2]SpecGravity!L25</f>
        <v>0.58978400000000009</v>
      </c>
      <c r="J45" s="20"/>
      <c r="K45" s="18"/>
      <c r="L45" s="32">
        <f>[2]SpecGravity!O25</f>
        <v>0.58813000000000004</v>
      </c>
      <c r="M45" s="18"/>
      <c r="N45" s="18"/>
      <c r="O45" s="31">
        <f>[2]SpecGravity!U25</f>
        <v>0.61327200000000004</v>
      </c>
      <c r="P45" s="18"/>
      <c r="Q45" s="20"/>
      <c r="R45" s="32">
        <f>[2]SpecGravity!R25</f>
        <v>0.64280000000000004</v>
      </c>
      <c r="S45" s="18"/>
      <c r="T45" s="18"/>
      <c r="U45" s="32">
        <v>0.591866</v>
      </c>
      <c r="V45" s="18"/>
      <c r="W45" s="31">
        <f>[2]SpecGravity!G25</f>
        <v>0.58363699999999996</v>
      </c>
      <c r="X45" s="20"/>
      <c r="Y45" s="32">
        <f>[2]SpecGravity!E25</f>
        <v>0.59375699999999998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44986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('[3]Pipeline Data'!F7)-1</f>
        <v>44985</v>
      </c>
      <c r="G12" s="62"/>
      <c r="I12" s="62">
        <f>('[3]Pipeline Data'!F7)-1</f>
        <v>44985</v>
      </c>
      <c r="J12" s="63"/>
      <c r="K12" s="64">
        <f>('[3]Pipeline Data'!F7)-1</f>
        <v>44985</v>
      </c>
      <c r="L12" s="65"/>
      <c r="M12" s="65"/>
      <c r="N12" s="66"/>
      <c r="O12" s="64">
        <f>('[3]Pipeline Data'!F7)-1</f>
        <v>44985</v>
      </c>
      <c r="P12" s="65"/>
      <c r="Q12" s="66"/>
      <c r="R12" s="64">
        <f>('[3]Pipeline Data'!F7)-1</f>
        <v>44985</v>
      </c>
      <c r="S12" s="65"/>
      <c r="T12" s="66"/>
      <c r="U12" s="43" t="s">
        <v>14</v>
      </c>
      <c r="V12" s="43" t="s">
        <v>14</v>
      </c>
      <c r="W12" s="65">
        <f>K12</f>
        <v>44985</v>
      </c>
      <c r="X12" s="66"/>
      <c r="Y12" s="64">
        <f>('[3]Pipeline Data'!F7)-1</f>
        <v>44985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'[3]Pipeline Data'!P13</f>
        <v>1.4527035714285714</v>
      </c>
      <c r="G16" s="12" t="s">
        <v>24</v>
      </c>
      <c r="I16" s="13">
        <f>'[3]Pipeline Data'!S13</f>
        <v>0.58224285714285706</v>
      </c>
      <c r="J16" s="14" t="s">
        <v>24</v>
      </c>
      <c r="L16" s="13">
        <f>'[3]Pipeline Data'!M13</f>
        <v>0.31821428571428567</v>
      </c>
      <c r="M16" s="12" t="s">
        <v>24</v>
      </c>
      <c r="O16" s="11">
        <f>'[3]Pipeline Data'!Y13</f>
        <v>2.4352857142857145</v>
      </c>
      <c r="P16" s="12" t="s">
        <v>24</v>
      </c>
      <c r="Q16" s="5"/>
      <c r="R16" s="13">
        <f>'[3]Pipeline Data'!V13</f>
        <v>2.4285071428571432</v>
      </c>
      <c r="S16" s="12" t="s">
        <v>24</v>
      </c>
      <c r="U16" s="13">
        <v>1.4158599999999999</v>
      </c>
      <c r="V16" s="12" t="s">
        <v>24</v>
      </c>
      <c r="W16" s="11">
        <f>'[3]Pipeline Data'!G13</f>
        <v>0.87309999999999999</v>
      </c>
      <c r="X16" s="14" t="s">
        <v>24</v>
      </c>
      <c r="Y16" s="11">
        <f>'[3]Pipeline Data'!J13</f>
        <v>0.95409285714285708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'[3]Pipeline Data'!P14</f>
        <v>0.51778214285714286</v>
      </c>
      <c r="I17" s="13">
        <f>'[3]Pipeline Data'!S14</f>
        <v>1.2936357142857147</v>
      </c>
      <c r="J17" s="5"/>
      <c r="L17" s="13">
        <f>'[3]Pipeline Data'!M14</f>
        <v>0.30535714285714288</v>
      </c>
      <c r="O17" s="11">
        <f>'[3]Pipeline Data'!Y14</f>
        <v>0.50717857142857137</v>
      </c>
      <c r="Q17" s="5"/>
      <c r="R17" s="13">
        <f>'[3]Pipeline Data'!V14</f>
        <v>0.94371428571428595</v>
      </c>
      <c r="U17" s="13">
        <v>0.95437700000000003</v>
      </c>
      <c r="W17" s="11">
        <f>'[3]Pipeline Data'!G14</f>
        <v>0.41170000000000001</v>
      </c>
      <c r="X17" s="5"/>
      <c r="Y17" s="11">
        <f>'[3]Pipeline Data'!J14</f>
        <v>0.44671071428571424</v>
      </c>
      <c r="Z17" s="5"/>
    </row>
    <row r="18" spans="1:26" x14ac:dyDescent="0.2">
      <c r="A18" t="s">
        <v>27</v>
      </c>
      <c r="D18" t="s">
        <v>28</v>
      </c>
      <c r="F18" s="11">
        <f>'[3]Pipeline Data'!P15</f>
        <v>93.334271428571427</v>
      </c>
      <c r="I18" s="13">
        <f>'[3]Pipeline Data'!S15</f>
        <v>94.653674999999993</v>
      </c>
      <c r="J18" s="5"/>
      <c r="L18" s="13">
        <f>'[3]Pipeline Data'!M15</f>
        <v>93.386071428571441</v>
      </c>
      <c r="O18" s="11">
        <f>'[3]Pipeline Data'!Y15</f>
        <v>89.503969999999995</v>
      </c>
      <c r="Q18" s="5"/>
      <c r="R18" s="13">
        <f>'[3]Pipeline Data'!V15</f>
        <v>82.279771999999994</v>
      </c>
      <c r="U18" s="13">
        <v>93.925799999999995</v>
      </c>
      <c r="W18" s="11">
        <f>'[3]Pipeline Data'!G15</f>
        <v>93.839600000000004</v>
      </c>
      <c r="X18" s="5"/>
      <c r="Y18" s="11">
        <f>'[3]Pipeline Data'!J15</f>
        <v>93.287121428571453</v>
      </c>
      <c r="Z18" s="5"/>
    </row>
    <row r="19" spans="1:26" x14ac:dyDescent="0.2">
      <c r="A19" t="s">
        <v>29</v>
      </c>
      <c r="D19" t="s">
        <v>30</v>
      </c>
      <c r="F19" s="11">
        <f>'[3]Pipeline Data'!P16</f>
        <v>4.412992857142858</v>
      </c>
      <c r="I19" s="13">
        <f>'[3]Pipeline Data'!S16</f>
        <v>3.1443428571428567</v>
      </c>
      <c r="J19" s="5"/>
      <c r="L19" s="13">
        <f>'[3]Pipeline Data'!M16</f>
        <v>5.7007142857142856</v>
      </c>
      <c r="O19" s="11">
        <f>'[3]Pipeline Data'!Y16</f>
        <v>7.0016428571428602</v>
      </c>
      <c r="Q19" s="5"/>
      <c r="R19" s="13">
        <f>'[3]Pipeline Data'!V16</f>
        <v>13.59462857142857</v>
      </c>
      <c r="U19" s="13">
        <v>2.9041999999999999</v>
      </c>
      <c r="W19" s="11">
        <f>'[3]Pipeline Data'!G16</f>
        <v>4.6502999999999997</v>
      </c>
      <c r="X19" s="5"/>
      <c r="Y19" s="11">
        <f>'[3]Pipeline Data'!J16</f>
        <v>4.9563678571428582</v>
      </c>
      <c r="Z19" s="5"/>
    </row>
    <row r="20" spans="1:26" x14ac:dyDescent="0.2">
      <c r="A20" t="s">
        <v>31</v>
      </c>
      <c r="D20" t="s">
        <v>32</v>
      </c>
      <c r="F20" s="11">
        <f>'[3]Pipeline Data'!P17</f>
        <v>0.22602499999999995</v>
      </c>
      <c r="I20" s="13">
        <f>'[3]Pipeline Data'!S17</f>
        <v>0.21307499999999993</v>
      </c>
      <c r="J20" s="5"/>
      <c r="L20" s="13">
        <f>'[3]Pipeline Data'!M17</f>
        <v>0.20964285714285716</v>
      </c>
      <c r="O20" s="11">
        <f>'[3]Pipeline Data'!Y17</f>
        <v>0.47846428571428579</v>
      </c>
      <c r="Q20" s="5"/>
      <c r="R20" s="13">
        <f>'[3]Pipeline Data'!V17</f>
        <v>0.70652142857142874</v>
      </c>
      <c r="U20" s="13">
        <v>0.56200000000000006</v>
      </c>
      <c r="W20" s="11">
        <f>'[3]Pipeline Data'!G17</f>
        <v>0.2031</v>
      </c>
      <c r="X20" s="5"/>
      <c r="Y20" s="11">
        <f>'[3]Pipeline Data'!J17</f>
        <v>0.28949285714285711</v>
      </c>
      <c r="Z20" s="5"/>
    </row>
    <row r="21" spans="1:26" x14ac:dyDescent="0.2">
      <c r="A21" t="s">
        <v>33</v>
      </c>
      <c r="D21" t="s">
        <v>34</v>
      </c>
      <c r="F21" s="11">
        <f>'[3]Pipeline Data'!P18</f>
        <v>1.2810714285714286E-2</v>
      </c>
      <c r="I21" s="13">
        <f>'[3]Pipeline Data'!S18</f>
        <v>4.479642857142857E-2</v>
      </c>
      <c r="J21" s="5"/>
      <c r="L21" s="13">
        <f>'[3]Pipeline Data'!M18</f>
        <v>3.2857142857142876E-2</v>
      </c>
      <c r="O21" s="11">
        <f>'[3]Pipeline Data'!Y18</f>
        <v>2.0750000000000008E-2</v>
      </c>
      <c r="Q21" s="5"/>
      <c r="R21" s="13">
        <f>'[3]Pipeline Data'!V18</f>
        <v>1.5421428571428574E-2</v>
      </c>
      <c r="U21" s="13">
        <v>6.8000000000000005E-2</v>
      </c>
      <c r="W21" s="11">
        <f>'[3]Pipeline Data'!G18</f>
        <v>2.5999999999999999E-3</v>
      </c>
      <c r="X21" s="5"/>
      <c r="Y21" s="11">
        <f>'[3]Pipeline Data'!J18</f>
        <v>1.2875000000000006E-2</v>
      </c>
      <c r="Z21" s="5"/>
    </row>
    <row r="22" spans="1:26" x14ac:dyDescent="0.2">
      <c r="A22" t="s">
        <v>35</v>
      </c>
      <c r="D22" t="s">
        <v>34</v>
      </c>
      <c r="F22" s="11">
        <f>'[3]Pipeline Data'!P19</f>
        <v>2.1800000000000003E-2</v>
      </c>
      <c r="I22" s="13">
        <f>'[3]Pipeline Data'!S19</f>
        <v>3.056785714285714E-2</v>
      </c>
      <c r="J22" s="5"/>
      <c r="L22" s="13">
        <f>'[3]Pipeline Data'!M19</f>
        <v>3.2500000000000015E-2</v>
      </c>
      <c r="O22" s="11">
        <f>'[3]Pipeline Data'!Y19</f>
        <v>4.1142857142857155E-2</v>
      </c>
      <c r="Q22" s="5"/>
      <c r="R22" s="13">
        <f>'[3]Pipeline Data'!V19</f>
        <v>2.7382142857142855E-2</v>
      </c>
      <c r="U22" s="13">
        <v>9.35E-2</v>
      </c>
      <c r="W22" s="11">
        <f>'[3]Pipeline Data'!G19</f>
        <v>2.2000000000000001E-3</v>
      </c>
      <c r="X22" s="5"/>
      <c r="Y22" s="11">
        <f>'[3]Pipeline Data'!J19</f>
        <v>1.5296428571428574E-2</v>
      </c>
      <c r="Z22" s="5"/>
    </row>
    <row r="23" spans="1:26" x14ac:dyDescent="0.2">
      <c r="A23" t="s">
        <v>36</v>
      </c>
      <c r="D23" t="s">
        <v>37</v>
      </c>
      <c r="F23" s="11">
        <f>'[3]Pipeline Data'!P20</f>
        <v>4.7000000000000002E-3</v>
      </c>
      <c r="I23" s="13">
        <f>'[3]Pipeline Data'!S20</f>
        <v>1.2535714285714284E-2</v>
      </c>
      <c r="J23" s="5"/>
      <c r="L23" s="13">
        <f>'[3]Pipeline Data'!M20</f>
        <v>8.5714285714285736E-3</v>
      </c>
      <c r="O23" s="11">
        <f>'[3]Pipeline Data'!Y20</f>
        <v>6.071428571428574E-3</v>
      </c>
      <c r="Q23" s="5"/>
      <c r="R23" s="13">
        <f>'[3]Pipeline Data'!V20</f>
        <v>1.2642857142857139E-3</v>
      </c>
      <c r="U23" s="13">
        <v>2.47E-2</v>
      </c>
      <c r="W23" s="11">
        <f>'[3]Pipeline Data'!G20</f>
        <v>5.9999999999999995E-4</v>
      </c>
      <c r="X23" s="5"/>
      <c r="Y23" s="11">
        <f>'[3]Pipeline Data'!J20</f>
        <v>1.4978571428571428E-2</v>
      </c>
      <c r="Z23" s="5"/>
    </row>
    <row r="24" spans="1:26" x14ac:dyDescent="0.2">
      <c r="A24" t="s">
        <v>38</v>
      </c>
      <c r="D24" t="s">
        <v>37</v>
      </c>
      <c r="F24" s="11">
        <f>'[3]Pipeline Data'!P21</f>
        <v>3.8928571428571419E-3</v>
      </c>
      <c r="I24" s="13">
        <f>'[3]Pipeline Data'!S21</f>
        <v>5.5857142857142841E-3</v>
      </c>
      <c r="J24" s="5"/>
      <c r="L24" s="13">
        <f>'[3]Pipeline Data'!M21</f>
        <v>7.5000000000000015E-3</v>
      </c>
      <c r="O24" s="11">
        <f>'[3]Pipeline Data'!Y21</f>
        <v>6.1071428571428596E-3</v>
      </c>
      <c r="Q24" s="5"/>
      <c r="R24" s="13">
        <f>'[3]Pipeline Data'!V21</f>
        <v>9.7142857142857154E-4</v>
      </c>
      <c r="U24" s="13">
        <v>2.0400000000000001E-2</v>
      </c>
      <c r="W24" s="11">
        <f>'[3]Pipeline Data'!G21</f>
        <v>4.0000000000000002E-4</v>
      </c>
      <c r="X24" s="5"/>
      <c r="Y24" s="11">
        <f>'[3]Pipeline Data'!J21</f>
        <v>1.195357142857143E-2</v>
      </c>
      <c r="Z24" s="5"/>
    </row>
    <row r="25" spans="1:26" x14ac:dyDescent="0.2">
      <c r="A25" t="s">
        <v>39</v>
      </c>
      <c r="D25" t="s">
        <v>40</v>
      </c>
      <c r="F25" s="11">
        <f>'[3]Pipeline Data'!P22</f>
        <v>1.3007142857142856E-2</v>
      </c>
      <c r="I25" s="13">
        <f>'[3]Pipeline Data'!S22</f>
        <v>1.9528571428571426E-2</v>
      </c>
      <c r="J25" s="5"/>
      <c r="L25" s="13">
        <f>'[3]Pipeline Data'!M22</f>
        <v>0</v>
      </c>
      <c r="O25" s="11">
        <f>'[3]Pipeline Data'!Y22</f>
        <v>0</v>
      </c>
      <c r="Q25" s="5"/>
      <c r="R25" s="13">
        <f>'[3]Pipeline Data'!V22</f>
        <v>0</v>
      </c>
      <c r="U25" s="13">
        <v>3.0349999999999999E-2</v>
      </c>
      <c r="W25" s="11">
        <f>'[3]Pipeline Data'!G22</f>
        <v>4.0000000000000002E-4</v>
      </c>
      <c r="X25" s="5"/>
      <c r="Y25" s="11">
        <f>'[3]Pipeline Data'!J22</f>
        <v>1.1075E-2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'[3]Pipeline Data'!P23</f>
        <v>0</v>
      </c>
      <c r="I26" s="13">
        <f>'[3]Pipeline Data'!S23</f>
        <v>0</v>
      </c>
      <c r="J26" s="5"/>
      <c r="L26" s="13">
        <f>'[3]Pipeline Data'!M23</f>
        <v>0</v>
      </c>
      <c r="O26" s="11">
        <f>'[3]Pipeline Data'!Y23</f>
        <v>0</v>
      </c>
      <c r="Q26" s="5"/>
      <c r="R26" s="13">
        <f>'[3]Pipeline Data'!V23</f>
        <v>0</v>
      </c>
      <c r="U26" s="13">
        <v>0</v>
      </c>
      <c r="W26" s="11">
        <f>'[3]Pipeline Data'!G23</f>
        <v>1.61E-2</v>
      </c>
      <c r="X26" s="5"/>
      <c r="Y26" s="11">
        <f>'[3]Pipeline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'[3]Pipeline Data'!P24</f>
        <v>0</v>
      </c>
      <c r="I27" s="13">
        <f>'[3]Pipeline Data'!S24</f>
        <v>0</v>
      </c>
      <c r="J27" s="5"/>
      <c r="L27" s="13">
        <f>'[3]Pipeline Data'!M24</f>
        <v>0</v>
      </c>
      <c r="O27" s="11">
        <f>'[3]Pipeline Data'!Y24</f>
        <v>0</v>
      </c>
      <c r="Q27" s="5"/>
      <c r="R27" s="13">
        <f>'[3]Pipeline Data'!V24</f>
        <v>0</v>
      </c>
      <c r="U27" s="13">
        <v>0</v>
      </c>
      <c r="W27" s="11">
        <f>'[3]Pipeline Data'!G24</f>
        <v>0</v>
      </c>
      <c r="X27" s="5"/>
      <c r="Y27" s="11">
        <f>'[3]Pipeline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'[3]Pipeline Data'!P25</f>
        <v>0</v>
      </c>
      <c r="I28" s="13">
        <f>'[3]Pipeline Data'!S25</f>
        <v>0</v>
      </c>
      <c r="J28" s="5"/>
      <c r="L28" s="13">
        <f>'[3]Pipeline Data'!M25</f>
        <v>0</v>
      </c>
      <c r="O28" s="11">
        <f>'[3]Pipeline Data'!Y25</f>
        <v>0</v>
      </c>
      <c r="Q28" s="5"/>
      <c r="R28" s="13">
        <f>'[3]Pipeline Data'!V25</f>
        <v>0</v>
      </c>
      <c r="U28" s="13">
        <v>0</v>
      </c>
      <c r="W28" s="11">
        <f>'[3]Pipeline Data'!G25</f>
        <v>0</v>
      </c>
      <c r="X28" s="5"/>
      <c r="Y28" s="11">
        <f>'[3]Pipeline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'[3]Pipeline Data'!P26</f>
        <v>0</v>
      </c>
      <c r="I29" s="16">
        <f>'[3]Pipeline Data'!S26</f>
        <v>0</v>
      </c>
      <c r="J29" s="5"/>
      <c r="L29" s="16">
        <f>'[3]Pipeline Data'!M26</f>
        <v>0</v>
      </c>
      <c r="O29" s="15">
        <f>'[3]Pipeline Data'!Y26</f>
        <v>0</v>
      </c>
      <c r="Q29" s="5"/>
      <c r="R29" s="16">
        <f>'[3]Pipeline Data'!V26</f>
        <v>0</v>
      </c>
      <c r="U29" s="16">
        <v>0</v>
      </c>
      <c r="W29" s="15">
        <f>'[3]Pipeline Data'!G26</f>
        <v>0</v>
      </c>
      <c r="X29" s="5"/>
      <c r="Y29" s="15">
        <f>'[3]Pipeline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99.999985714285728</v>
      </c>
      <c r="G31" s="18" t="s">
        <v>24</v>
      </c>
      <c r="H31" s="18"/>
      <c r="I31" s="19">
        <f>SUM(I16:I29)</f>
        <v>99.999985714285714</v>
      </c>
      <c r="J31" s="20" t="s">
        <v>24</v>
      </c>
      <c r="K31" s="18"/>
      <c r="L31" s="19">
        <f>SUM(L16:L29)</f>
        <v>100.00142857142856</v>
      </c>
      <c r="M31" s="18" t="s">
        <v>24</v>
      </c>
      <c r="N31" s="18"/>
      <c r="O31" s="17">
        <f>SUM(O16:O29)</f>
        <v>100.00061285714285</v>
      </c>
      <c r="P31" s="18" t="s">
        <v>24</v>
      </c>
      <c r="Q31" s="20"/>
      <c r="R31" s="19">
        <f>SUM(R16:R29)</f>
        <v>99.998182714285733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100.00010000000002</v>
      </c>
      <c r="X31" s="20" t="s">
        <v>24</v>
      </c>
      <c r="Y31" s="17">
        <f>SUM(Y16:Y29)</f>
        <v>99.999964285714327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8.25" customHeight="1" thickBot="1" x14ac:dyDescent="0.25">
      <c r="L38" s="22"/>
    </row>
    <row r="39" spans="1:26" x14ac:dyDescent="0.2">
      <c r="C39" t="s">
        <v>53</v>
      </c>
      <c r="F39" s="23">
        <f>'[3]Pipeline Data'!P9</f>
        <v>1033.2039285714286</v>
      </c>
      <c r="G39" s="1"/>
      <c r="H39" s="1"/>
      <c r="I39" s="24">
        <f>'[3]Pipeline Data'!S9</f>
        <v>1025.7598571428568</v>
      </c>
      <c r="J39" s="3"/>
      <c r="K39" s="1"/>
      <c r="L39" s="24">
        <f>'[3]Pipeline Data'!M9</f>
        <v>1056.9535714285714</v>
      </c>
      <c r="M39" s="1"/>
      <c r="N39" s="1"/>
      <c r="O39" s="23">
        <f>'[3]Pipeline Data'!Y9</f>
        <v>1047.4966428571429</v>
      </c>
      <c r="P39" s="1"/>
      <c r="Q39" s="3"/>
      <c r="R39" s="24">
        <f>'[3]Pipeline Data'!V9</f>
        <v>1095.1678571428572</v>
      </c>
      <c r="S39" s="1"/>
      <c r="T39" s="1"/>
      <c r="U39" s="24">
        <v>1027.43</v>
      </c>
      <c r="V39" s="1"/>
      <c r="W39" s="23">
        <f>'[3]Pipeline Data'!G9</f>
        <v>1040.123</v>
      </c>
      <c r="X39" s="3"/>
      <c r="Y39" s="24">
        <f>'[3]Pipeline Data'!J9</f>
        <v>1044.4964285714289</v>
      </c>
      <c r="Z39" s="3"/>
    </row>
    <row r="40" spans="1:26" x14ac:dyDescent="0.2">
      <c r="C40" t="s">
        <v>54</v>
      </c>
      <c r="F40" s="25">
        <f>[3]HeatingValue!N26</f>
        <v>1030.27</v>
      </c>
      <c r="I40" s="26">
        <f>[3]HeatingValue!Q26</f>
        <v>1023.19</v>
      </c>
      <c r="J40" s="5"/>
      <c r="L40" s="26">
        <f>[3]HeatingValue!T26</f>
        <v>1054.55</v>
      </c>
      <c r="O40" s="25">
        <f>[3]HeatingValue!Z26</f>
        <v>1045.04</v>
      </c>
      <c r="Q40" s="5"/>
      <c r="R40" s="25">
        <f>[3]HeatingValue!W26</f>
        <v>1093.5</v>
      </c>
      <c r="U40" s="27">
        <v>1024.7</v>
      </c>
      <c r="W40" s="25">
        <f>[3]HeatingValue!K26</f>
        <v>1037.47</v>
      </c>
      <c r="X40" s="5"/>
      <c r="Y40" s="25">
        <f>[3]HeatingValue!E26</f>
        <v>1041.93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'[3]Pipeline Data'!P11</f>
        <v>0.59053571428571427</v>
      </c>
      <c r="G44" s="29"/>
      <c r="H44" s="29"/>
      <c r="I44" s="29">
        <f>'[3]Pipeline Data'!S11</f>
        <v>0.58911071428571427</v>
      </c>
      <c r="J44" s="30"/>
      <c r="K44" s="29"/>
      <c r="L44" s="29">
        <f>'[3]Pipeline Data'!M11</f>
        <v>0.58964285714285702</v>
      </c>
      <c r="M44" s="29"/>
      <c r="N44" s="29"/>
      <c r="O44" s="28">
        <f>'[3]Pipeline Data'!Y11</f>
        <v>0.60989285714285724</v>
      </c>
      <c r="P44" s="29"/>
      <c r="Q44" s="30"/>
      <c r="R44" s="29">
        <f>'[3]Pipeline Data'!V11</f>
        <v>0.64711428571428564</v>
      </c>
      <c r="S44" s="29"/>
      <c r="T44" s="29"/>
      <c r="U44" s="29">
        <v>0.95437700000000003</v>
      </c>
      <c r="V44" s="29"/>
      <c r="W44" s="28">
        <f>'[3]Pipeline Data'!G11</f>
        <v>0.58709999999999996</v>
      </c>
      <c r="X44" s="5"/>
      <c r="Y44" s="29">
        <f>'[3]Pipeline Data'!J11</f>
        <v>0.59130357142857137</v>
      </c>
      <c r="Z44" s="5"/>
    </row>
    <row r="45" spans="1:26" ht="13.5" thickBot="1" x14ac:dyDescent="0.25">
      <c r="C45" t="s">
        <v>57</v>
      </c>
      <c r="F45" s="31">
        <f>[3]SpecGravity!I25</f>
        <v>0.588754</v>
      </c>
      <c r="G45" s="18"/>
      <c r="H45" s="18"/>
      <c r="I45" s="32">
        <f>[3]SpecGravity!L25</f>
        <v>0.58745900000000006</v>
      </c>
      <c r="J45" s="20"/>
      <c r="K45" s="18"/>
      <c r="L45" s="32">
        <f>[3]SpecGravity!O25</f>
        <v>0.58885599999999994</v>
      </c>
      <c r="M45" s="18"/>
      <c r="N45" s="18"/>
      <c r="O45" s="31">
        <f>[3]SpecGravity!U25</f>
        <v>0.6084520000000001</v>
      </c>
      <c r="P45" s="18"/>
      <c r="Q45" s="20"/>
      <c r="R45" s="32">
        <f>[3]SpecGravity!R25</f>
        <v>0.64610200000000007</v>
      </c>
      <c r="S45" s="18"/>
      <c r="T45" s="18"/>
      <c r="U45" s="32">
        <v>0.591866</v>
      </c>
      <c r="V45" s="18"/>
      <c r="W45" s="31">
        <f>[3]SpecGravity!G25</f>
        <v>0.58546000000000009</v>
      </c>
      <c r="X45" s="20"/>
      <c r="Y45" s="32">
        <f>[3]SpecGravity!E25</f>
        <v>0.58975300000000008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45017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('[4]Pipeline Data'!F7)-1</f>
        <v>45016</v>
      </c>
      <c r="G12" s="62"/>
      <c r="I12" s="62">
        <f>('[4]Pipeline Data'!F7)-1</f>
        <v>45016</v>
      </c>
      <c r="J12" s="63"/>
      <c r="K12" s="64">
        <f>('[4]Pipeline Data'!F7)-1</f>
        <v>45016</v>
      </c>
      <c r="L12" s="65"/>
      <c r="M12" s="65"/>
      <c r="N12" s="66"/>
      <c r="O12" s="64">
        <f>('[4]Pipeline Data'!F7)-1</f>
        <v>45016</v>
      </c>
      <c r="P12" s="65"/>
      <c r="Q12" s="66"/>
      <c r="R12" s="64">
        <f>('[4]Pipeline Data'!F7)-1</f>
        <v>45016</v>
      </c>
      <c r="S12" s="65"/>
      <c r="T12" s="66"/>
      <c r="U12" s="43" t="s">
        <v>14</v>
      </c>
      <c r="V12" s="43" t="s">
        <v>14</v>
      </c>
      <c r="W12" s="65">
        <f>K12</f>
        <v>45016</v>
      </c>
      <c r="X12" s="66"/>
      <c r="Y12" s="64">
        <f>('[4]Pipeline Data'!F7)-1</f>
        <v>45016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'[4]Pipeline Data'!P13</f>
        <v>1.5520548387096775</v>
      </c>
      <c r="G16" s="12" t="s">
        <v>24</v>
      </c>
      <c r="I16" s="13">
        <f>'[4]Pipeline Data'!S13</f>
        <v>0.7738096774193548</v>
      </c>
      <c r="J16" s="14" t="s">
        <v>24</v>
      </c>
      <c r="L16" s="13">
        <f>'[4]Pipeline Data'!M13</f>
        <v>0.30258064516129035</v>
      </c>
      <c r="M16" s="12" t="s">
        <v>24</v>
      </c>
      <c r="O16" s="11">
        <f>'[4]Pipeline Data'!Y13</f>
        <v>2.4393870967741935</v>
      </c>
      <c r="P16" s="12" t="s">
        <v>24</v>
      </c>
      <c r="Q16" s="5"/>
      <c r="R16" s="13">
        <f>'[4]Pipeline Data'!V13</f>
        <v>1.7274379310344825</v>
      </c>
      <c r="S16" s="12" t="s">
        <v>24</v>
      </c>
      <c r="U16" s="13">
        <v>1.4158599999999999</v>
      </c>
      <c r="V16" s="12" t="s">
        <v>24</v>
      </c>
      <c r="W16" s="11">
        <f>'[4]Pipeline Data'!G13</f>
        <v>0.84950000000000003</v>
      </c>
      <c r="X16" s="14" t="s">
        <v>24</v>
      </c>
      <c r="Y16" s="11">
        <f>'[4]Pipeline Data'!J13</f>
        <v>0.99284193548387101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'[4]Pipeline Data'!P14</f>
        <v>0.45963225806451619</v>
      </c>
      <c r="I17" s="13">
        <f>'[4]Pipeline Data'!S14</f>
        <v>1.3238387096774191</v>
      </c>
      <c r="J17" s="5"/>
      <c r="L17" s="13">
        <f>'[4]Pipeline Data'!M14</f>
        <v>0.25419354838709679</v>
      </c>
      <c r="O17" s="11">
        <f>'[4]Pipeline Data'!Y14</f>
        <v>0.44264516129032261</v>
      </c>
      <c r="Q17" s="5"/>
      <c r="R17" s="13">
        <f>'[4]Pipeline Data'!V14</f>
        <v>0.7208241379310345</v>
      </c>
      <c r="U17" s="13">
        <v>0.95437700000000003</v>
      </c>
      <c r="W17" s="11">
        <f>'[4]Pipeline Data'!G14</f>
        <v>0.38579999999999998</v>
      </c>
      <c r="X17" s="5"/>
      <c r="Y17" s="11">
        <f>'[4]Pipeline Data'!J14</f>
        <v>0.46163548387096781</v>
      </c>
      <c r="Z17" s="5"/>
    </row>
    <row r="18" spans="1:26" x14ac:dyDescent="0.2">
      <c r="A18" t="s">
        <v>27</v>
      </c>
      <c r="D18" t="s">
        <v>28</v>
      </c>
      <c r="F18" s="11">
        <f>'[4]Pipeline Data'!P15</f>
        <v>93.986722580645178</v>
      </c>
      <c r="I18" s="13">
        <f>'[4]Pipeline Data'!S15</f>
        <v>94.973967741935482</v>
      </c>
      <c r="J18" s="5"/>
      <c r="L18" s="13">
        <f>'[4]Pipeline Data'!M15</f>
        <v>93.28419354838708</v>
      </c>
      <c r="O18" s="11">
        <f>'[4]Pipeline Data'!Y15</f>
        <v>91.022649999999999</v>
      </c>
      <c r="Q18" s="5"/>
      <c r="R18" s="13">
        <f>'[4]Pipeline Data'!V15</f>
        <v>88.683658620689641</v>
      </c>
      <c r="U18" s="13">
        <v>93.925799999999995</v>
      </c>
      <c r="W18" s="11">
        <f>'[4]Pipeline Data'!G15</f>
        <v>94.102500000000006</v>
      </c>
      <c r="X18" s="5"/>
      <c r="Y18" s="11">
        <f>'[4]Pipeline Data'!J15</f>
        <v>93.963164516129027</v>
      </c>
      <c r="Z18" s="5"/>
    </row>
    <row r="19" spans="1:26" x14ac:dyDescent="0.2">
      <c r="A19" t="s">
        <v>29</v>
      </c>
      <c r="D19" t="s">
        <v>30</v>
      </c>
      <c r="F19" s="11">
        <f>'[4]Pipeline Data'!P16</f>
        <v>3.7720709677419357</v>
      </c>
      <c r="I19" s="13">
        <f>'[4]Pipeline Data'!S16</f>
        <v>2.6465548387096769</v>
      </c>
      <c r="J19" s="5"/>
      <c r="L19" s="13">
        <f>'[4]Pipeline Data'!M16</f>
        <v>5.830967741935484</v>
      </c>
      <c r="O19" s="11">
        <f>'[4]Pipeline Data'!Y16</f>
        <v>5.490322580645163</v>
      </c>
      <c r="Q19" s="5"/>
      <c r="R19" s="13">
        <f>'[4]Pipeline Data'!V16</f>
        <v>8.2242344827586198</v>
      </c>
      <c r="U19" s="13">
        <v>2.9041999999999999</v>
      </c>
      <c r="W19" s="11">
        <f>'[4]Pipeline Data'!G16</f>
        <v>4.4790000000000001</v>
      </c>
      <c r="X19" s="5"/>
      <c r="Y19" s="11">
        <f>'[4]Pipeline Data'!J16</f>
        <v>4.2557258064516121</v>
      </c>
      <c r="Z19" s="5"/>
    </row>
    <row r="20" spans="1:26" x14ac:dyDescent="0.2">
      <c r="A20" t="s">
        <v>31</v>
      </c>
      <c r="D20" t="s">
        <v>32</v>
      </c>
      <c r="F20" s="11">
        <f>'[4]Pipeline Data'!P17</f>
        <v>0.17502580645161295</v>
      </c>
      <c r="I20" s="13">
        <f>'[4]Pipeline Data'!S17</f>
        <v>0.17924193548387096</v>
      </c>
      <c r="J20" s="5"/>
      <c r="L20" s="13">
        <f>'[4]Pipeline Data'!M17</f>
        <v>0.2329032258064517</v>
      </c>
      <c r="O20" s="11">
        <f>'[4]Pipeline Data'!Y17</f>
        <v>0.48138709677419345</v>
      </c>
      <c r="Q20" s="5"/>
      <c r="R20" s="13">
        <f>'[4]Pipeline Data'!V17</f>
        <v>0.56687931034482764</v>
      </c>
      <c r="U20" s="13">
        <v>0.56200000000000006</v>
      </c>
      <c r="W20" s="11">
        <f>'[4]Pipeline Data'!G17</f>
        <v>0.1636</v>
      </c>
      <c r="X20" s="5"/>
      <c r="Y20" s="11">
        <f>'[4]Pipeline Data'!J17</f>
        <v>0.26692903225806458</v>
      </c>
      <c r="Z20" s="5"/>
    </row>
    <row r="21" spans="1:26" x14ac:dyDescent="0.2">
      <c r="A21" t="s">
        <v>33</v>
      </c>
      <c r="D21" t="s">
        <v>34</v>
      </c>
      <c r="F21" s="11">
        <f>'[4]Pipeline Data'!P18</f>
        <v>1.1909677419354838E-2</v>
      </c>
      <c r="I21" s="13">
        <f>'[4]Pipeline Data'!S18</f>
        <v>4.1587096774193547E-2</v>
      </c>
      <c r="J21" s="5"/>
      <c r="L21" s="13">
        <f>'[4]Pipeline Data'!M18</f>
        <v>3.7096774193548399E-2</v>
      </c>
      <c r="O21" s="11">
        <f>'[4]Pipeline Data'!Y18</f>
        <v>3.0193548387096782E-2</v>
      </c>
      <c r="Q21" s="5"/>
      <c r="R21" s="13">
        <f>'[4]Pipeline Data'!V18</f>
        <v>2.327241379310345E-2</v>
      </c>
      <c r="U21" s="13">
        <v>6.8000000000000005E-2</v>
      </c>
      <c r="W21" s="11">
        <f>'[4]Pipeline Data'!G18</f>
        <v>1.6000000000000001E-3</v>
      </c>
      <c r="X21" s="5"/>
      <c r="Y21" s="11">
        <f>'[4]Pipeline Data'!J18</f>
        <v>1.3499999999999998E-2</v>
      </c>
      <c r="Z21" s="5"/>
    </row>
    <row r="22" spans="1:26" x14ac:dyDescent="0.2">
      <c r="A22" t="s">
        <v>35</v>
      </c>
      <c r="D22" t="s">
        <v>34</v>
      </c>
      <c r="F22" s="11">
        <f>'[4]Pipeline Data'!P19</f>
        <v>2.0641935483870964E-2</v>
      </c>
      <c r="I22" s="13">
        <f>'[4]Pipeline Data'!S19</f>
        <v>2.6545161290322583E-2</v>
      </c>
      <c r="J22" s="5"/>
      <c r="L22" s="13">
        <f>'[4]Pipeline Data'!M19</f>
        <v>3.8387096774193559E-2</v>
      </c>
      <c r="O22" s="11">
        <f>'[4]Pipeline Data'!Y19</f>
        <v>6.6774193548387095E-2</v>
      </c>
      <c r="Q22" s="5"/>
      <c r="R22" s="13">
        <f>'[4]Pipeline Data'!V19</f>
        <v>4.0951724137931036E-2</v>
      </c>
      <c r="U22" s="13">
        <v>9.35E-2</v>
      </c>
      <c r="W22" s="11">
        <f>'[4]Pipeline Data'!G19</f>
        <v>1.9E-3</v>
      </c>
      <c r="X22" s="5"/>
      <c r="Y22" s="11">
        <f>'[4]Pipeline Data'!J19</f>
        <v>2.2261290322580646E-2</v>
      </c>
      <c r="Z22" s="5"/>
    </row>
    <row r="23" spans="1:26" x14ac:dyDescent="0.2">
      <c r="A23" t="s">
        <v>36</v>
      </c>
      <c r="D23" t="s">
        <v>37</v>
      </c>
      <c r="F23" s="11">
        <f>'[4]Pipeline Data'!P20</f>
        <v>4.9806451612903228E-3</v>
      </c>
      <c r="I23" s="13">
        <f>'[4]Pipeline Data'!S20</f>
        <v>1.1509677419354838E-2</v>
      </c>
      <c r="J23" s="5"/>
      <c r="L23" s="13">
        <f>'[4]Pipeline Data'!M20</f>
        <v>1.0322580645161294E-2</v>
      </c>
      <c r="O23" s="11">
        <f>'[4]Pipeline Data'!Y20</f>
        <v>1.1483870967741941E-2</v>
      </c>
      <c r="Q23" s="5"/>
      <c r="R23" s="13">
        <f>'[4]Pipeline Data'!V20</f>
        <v>5.8793103448275853E-3</v>
      </c>
      <c r="U23" s="13">
        <v>2.47E-2</v>
      </c>
      <c r="W23" s="11">
        <f>'[4]Pipeline Data'!G20</f>
        <v>0</v>
      </c>
      <c r="X23" s="5"/>
      <c r="Y23" s="11">
        <f>'[4]Pipeline Data'!J20</f>
        <v>6.8870967741935492E-3</v>
      </c>
      <c r="Z23" s="5"/>
    </row>
    <row r="24" spans="1:26" x14ac:dyDescent="0.2">
      <c r="A24" t="s">
        <v>38</v>
      </c>
      <c r="D24" t="s">
        <v>37</v>
      </c>
      <c r="F24" s="11">
        <f>'[4]Pipeline Data'!P21</f>
        <v>4.1580645161290323E-3</v>
      </c>
      <c r="I24" s="13">
        <f>'[4]Pipeline Data'!S21</f>
        <v>4.7322580645161299E-3</v>
      </c>
      <c r="J24" s="5"/>
      <c r="L24" s="13">
        <f>'[4]Pipeline Data'!M21</f>
        <v>1.3225806451612905E-2</v>
      </c>
      <c r="O24" s="11">
        <f>'[4]Pipeline Data'!Y21</f>
        <v>1.2419354838709682E-2</v>
      </c>
      <c r="Q24" s="5"/>
      <c r="R24" s="13">
        <f>'[4]Pipeline Data'!V21</f>
        <v>5.7551724137931042E-3</v>
      </c>
      <c r="U24" s="13">
        <v>2.0400000000000001E-2</v>
      </c>
      <c r="W24" s="11">
        <f>'[4]Pipeline Data'!G21</f>
        <v>0</v>
      </c>
      <c r="X24" s="5"/>
      <c r="Y24" s="11">
        <f>'[4]Pipeline Data'!J21</f>
        <v>4.7193548387096766E-3</v>
      </c>
      <c r="Z24" s="5"/>
    </row>
    <row r="25" spans="1:26" x14ac:dyDescent="0.2">
      <c r="A25" t="s">
        <v>39</v>
      </c>
      <c r="D25" t="s">
        <v>40</v>
      </c>
      <c r="F25" s="11">
        <f>'[4]Pipeline Data'!P22</f>
        <v>1.2761290322580646E-2</v>
      </c>
      <c r="I25" s="13">
        <f>'[4]Pipeline Data'!S22</f>
        <v>1.8212903225806452E-2</v>
      </c>
      <c r="J25" s="5"/>
      <c r="L25" s="13">
        <f>'[4]Pipeline Data'!M22</f>
        <v>0</v>
      </c>
      <c r="O25" s="11">
        <f>'[4]Pipeline Data'!Y22</f>
        <v>0</v>
      </c>
      <c r="Q25" s="5"/>
      <c r="R25" s="13">
        <f>'[4]Pipeline Data'!V22</f>
        <v>3.6000000000000021E-3</v>
      </c>
      <c r="U25" s="13">
        <v>3.0349999999999999E-2</v>
      </c>
      <c r="W25" s="11">
        <f>'[4]Pipeline Data'!G22</f>
        <v>0</v>
      </c>
      <c r="X25" s="5"/>
      <c r="Y25" s="11">
        <f>'[4]Pipeline Data'!J22</f>
        <v>1.2277419354838707E-2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'[4]Pipeline Data'!P23</f>
        <v>0</v>
      </c>
      <c r="I26" s="13">
        <f>'[4]Pipeline Data'!S23</f>
        <v>0</v>
      </c>
      <c r="J26" s="5"/>
      <c r="L26" s="13">
        <f>'[4]Pipeline Data'!M23</f>
        <v>0</v>
      </c>
      <c r="O26" s="11">
        <f>'[4]Pipeline Data'!Y23</f>
        <v>0</v>
      </c>
      <c r="Q26" s="5"/>
      <c r="R26" s="13">
        <f>'[4]Pipeline Data'!V23</f>
        <v>0</v>
      </c>
      <c r="U26" s="13">
        <v>0</v>
      </c>
      <c r="W26" s="11">
        <f>'[4]Pipeline Data'!G23</f>
        <v>1.61E-2</v>
      </c>
      <c r="X26" s="5"/>
      <c r="Y26" s="11">
        <f>'[4]Pipeline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'[4]Pipeline Data'!P24</f>
        <v>0</v>
      </c>
      <c r="I27" s="13">
        <f>'[4]Pipeline Data'!S24</f>
        <v>0</v>
      </c>
      <c r="J27" s="5"/>
      <c r="L27" s="13">
        <f>'[4]Pipeline Data'!M24</f>
        <v>0</v>
      </c>
      <c r="O27" s="11">
        <f>'[4]Pipeline Data'!Y24</f>
        <v>0</v>
      </c>
      <c r="Q27" s="5"/>
      <c r="R27" s="13">
        <f>'[4]Pipeline Data'!V24</f>
        <v>0</v>
      </c>
      <c r="U27" s="13">
        <v>0</v>
      </c>
      <c r="W27" s="11">
        <f>'[4]Pipeline Data'!G24</f>
        <v>0</v>
      </c>
      <c r="X27" s="5"/>
      <c r="Y27" s="11">
        <f>'[4]Pipeline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'[4]Pipeline Data'!P25</f>
        <v>0</v>
      </c>
      <c r="I28" s="13">
        <f>'[4]Pipeline Data'!S25</f>
        <v>0</v>
      </c>
      <c r="J28" s="5"/>
      <c r="L28" s="13">
        <f>'[4]Pipeline Data'!M25</f>
        <v>0</v>
      </c>
      <c r="O28" s="11">
        <f>'[4]Pipeline Data'!Y25</f>
        <v>0</v>
      </c>
      <c r="Q28" s="5"/>
      <c r="R28" s="13">
        <f>'[4]Pipeline Data'!V25</f>
        <v>0</v>
      </c>
      <c r="U28" s="13">
        <v>0</v>
      </c>
      <c r="W28" s="11">
        <f>'[4]Pipeline Data'!G25</f>
        <v>0</v>
      </c>
      <c r="X28" s="5"/>
      <c r="Y28" s="11">
        <f>'[4]Pipeline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'[4]Pipeline Data'!P26</f>
        <v>0</v>
      </c>
      <c r="I29" s="16">
        <f>'[4]Pipeline Data'!S26</f>
        <v>0</v>
      </c>
      <c r="J29" s="5"/>
      <c r="L29" s="16">
        <f>'[4]Pipeline Data'!M26</f>
        <v>0</v>
      </c>
      <c r="O29" s="15">
        <f>'[4]Pipeline Data'!Y26</f>
        <v>0</v>
      </c>
      <c r="Q29" s="5"/>
      <c r="R29" s="16">
        <f>'[4]Pipeline Data'!V26</f>
        <v>0</v>
      </c>
      <c r="U29" s="16">
        <v>0</v>
      </c>
      <c r="W29" s="15">
        <f>'[4]Pipeline Data'!G26</f>
        <v>0</v>
      </c>
      <c r="X29" s="5"/>
      <c r="Y29" s="15">
        <f>'[4]Pipeline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99.999958064516164</v>
      </c>
      <c r="G31" s="18" t="s">
        <v>24</v>
      </c>
      <c r="H31" s="18"/>
      <c r="I31" s="19">
        <f>SUM(I16:I29)</f>
        <v>100</v>
      </c>
      <c r="J31" s="20" t="s">
        <v>24</v>
      </c>
      <c r="K31" s="18"/>
      <c r="L31" s="19">
        <f>SUM(L16:L29)</f>
        <v>100.00387096774192</v>
      </c>
      <c r="M31" s="18" t="s">
        <v>24</v>
      </c>
      <c r="N31" s="18"/>
      <c r="O31" s="17">
        <f>SUM(O16:O29)</f>
        <v>99.997262903225803</v>
      </c>
      <c r="P31" s="18" t="s">
        <v>24</v>
      </c>
      <c r="Q31" s="20"/>
      <c r="R31" s="19">
        <f>SUM(R16:R29)</f>
        <v>100.00249310344827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99.999941935483861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'[4]Pipeline Data'!P9</f>
        <v>1027.0438709677421</v>
      </c>
      <c r="G39" s="1"/>
      <c r="H39" s="1"/>
      <c r="I39" s="24">
        <f>'[4]Pipeline Data'!S9</f>
        <v>1018.8910645161291</v>
      </c>
      <c r="J39" s="3"/>
      <c r="K39" s="1"/>
      <c r="L39" s="24">
        <f>'[4]Pipeline Data'!M9</f>
        <v>1059.3322580645163</v>
      </c>
      <c r="M39" s="1"/>
      <c r="N39" s="1"/>
      <c r="O39" s="23">
        <f>'[4]Pipeline Data'!Y9</f>
        <v>1037.9415483870966</v>
      </c>
      <c r="P39" s="1"/>
      <c r="Q39" s="3"/>
      <c r="R39" s="24">
        <f>'[4]Pipeline Data'!V9</f>
        <v>1063.096551724138</v>
      </c>
      <c r="S39" s="1"/>
      <c r="T39" s="1"/>
      <c r="U39" s="24">
        <v>1027.43</v>
      </c>
      <c r="V39" s="1"/>
      <c r="W39" s="23">
        <f>'[4]Pipeline Data'!G9</f>
        <v>1038.636</v>
      </c>
      <c r="X39" s="3"/>
      <c r="Y39" s="24">
        <f>'[4]Pipeline Data'!J9</f>
        <v>1037.9580645161293</v>
      </c>
      <c r="Z39" s="3"/>
    </row>
    <row r="40" spans="1:26" x14ac:dyDescent="0.2">
      <c r="C40" t="s">
        <v>54</v>
      </c>
      <c r="F40" s="25">
        <f>[4]HeatingValue!N26</f>
        <v>1024.3399999999999</v>
      </c>
      <c r="I40" s="26">
        <f>[4]HeatingValue!Q26</f>
        <v>1016.58</v>
      </c>
      <c r="J40" s="5"/>
      <c r="L40" s="26">
        <f>[4]HeatingValue!T26</f>
        <v>1056.9000000000001</v>
      </c>
      <c r="O40" s="25">
        <f>[4]HeatingValue!Z26</f>
        <v>1034.96</v>
      </c>
      <c r="Q40" s="5"/>
      <c r="R40" s="25">
        <f>[4]HeatingValue!W26</f>
        <v>1060.6500000000001</v>
      </c>
      <c r="U40" s="27">
        <v>1024.7</v>
      </c>
      <c r="W40" s="25">
        <f>[4]HeatingValue!K26</f>
        <v>1036.08</v>
      </c>
      <c r="X40" s="5"/>
      <c r="Y40" s="25">
        <f>[4]HeatingValue!E26</f>
        <v>1035.4000000000001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'[4]Pipeline Data'!P11</f>
        <v>0.58672903225806439</v>
      </c>
      <c r="G44" s="29"/>
      <c r="H44" s="29"/>
      <c r="I44" s="29">
        <f>'[4]Pipeline Data'!S11</f>
        <v>0.58725806451612905</v>
      </c>
      <c r="J44" s="30"/>
      <c r="K44" s="29"/>
      <c r="L44" s="29">
        <f>'[4]Pipeline Data'!M11</f>
        <v>0.59</v>
      </c>
      <c r="M44" s="29"/>
      <c r="N44" s="29"/>
      <c r="O44" s="28">
        <f>'[4]Pipeline Data'!Y11</f>
        <v>0.60280645161290314</v>
      </c>
      <c r="P44" s="29"/>
      <c r="Q44" s="30"/>
      <c r="R44" s="29">
        <f>'[4]Pipeline Data'!V11</f>
        <v>0.61575862068965515</v>
      </c>
      <c r="S44" s="29"/>
      <c r="T44" s="29"/>
      <c r="U44" s="29">
        <v>0.95437700000000003</v>
      </c>
      <c r="V44" s="29"/>
      <c r="W44" s="28">
        <f>'[4]Pipeline Data'!G11</f>
        <v>0.58540000000000003</v>
      </c>
      <c r="X44" s="5"/>
      <c r="Y44" s="29">
        <f>'[4]Pipeline Data'!J11</f>
        <v>0.58779354838709674</v>
      </c>
      <c r="Z44" s="5"/>
    </row>
    <row r="45" spans="1:26" ht="13.5" thickBot="1" x14ac:dyDescent="0.25">
      <c r="C45" t="s">
        <v>57</v>
      </c>
      <c r="F45" s="31">
        <f>[4]SpecGravity!I25</f>
        <v>0.585059</v>
      </c>
      <c r="G45" s="18"/>
      <c r="H45" s="18"/>
      <c r="I45" s="32">
        <f>[4]SpecGravity!L25</f>
        <v>0.58573200000000003</v>
      </c>
      <c r="J45" s="20"/>
      <c r="K45" s="18"/>
      <c r="L45" s="32">
        <f>[4]SpecGravity!O25</f>
        <v>0.58919500000000002</v>
      </c>
      <c r="M45" s="18"/>
      <c r="N45" s="18"/>
      <c r="O45" s="31">
        <f>[4]SpecGravity!U25</f>
        <v>0.60093800000000008</v>
      </c>
      <c r="P45" s="18"/>
      <c r="Q45" s="20"/>
      <c r="R45" s="32">
        <f>[4]SpecGravity!R25</f>
        <v>0.61426700000000012</v>
      </c>
      <c r="S45" s="18"/>
      <c r="T45" s="18"/>
      <c r="U45" s="32">
        <v>0.591866</v>
      </c>
      <c r="V45" s="18"/>
      <c r="W45" s="31">
        <f>[4]SpecGravity!G25</f>
        <v>0.58403099999999997</v>
      </c>
      <c r="X45" s="20"/>
      <c r="Y45" s="32">
        <f>[4]SpecGravity!E25</f>
        <v>0.58618300000000001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52"/>
  <sheetViews>
    <sheetView zoomScaleNormal="100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45047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('[5]Pipeline Data'!F7)-1</f>
        <v>45046</v>
      </c>
      <c r="G12" s="62"/>
      <c r="I12" s="62">
        <f>('[5]Pipeline Data'!F7)-1</f>
        <v>45046</v>
      </c>
      <c r="J12" s="63"/>
      <c r="K12" s="64">
        <f>('[5]Pipeline Data'!F7)-1</f>
        <v>45046</v>
      </c>
      <c r="L12" s="65"/>
      <c r="M12" s="65"/>
      <c r="N12" s="66"/>
      <c r="O12" s="64">
        <f>('[5]Pipeline Data'!F7)-1</f>
        <v>45046</v>
      </c>
      <c r="P12" s="65"/>
      <c r="Q12" s="66"/>
      <c r="R12" s="64">
        <f>('[5]Pipeline Data'!F7)-1</f>
        <v>45046</v>
      </c>
      <c r="S12" s="65"/>
      <c r="T12" s="66"/>
      <c r="U12" s="43" t="s">
        <v>14</v>
      </c>
      <c r="V12" s="43" t="s">
        <v>14</v>
      </c>
      <c r="W12" s="65">
        <f>K12</f>
        <v>45046</v>
      </c>
      <c r="X12" s="66"/>
      <c r="Y12" s="64">
        <f>('[5]Pipeline Data'!F7)-1</f>
        <v>45046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'[5]Pipeline Data'!P13</f>
        <v>1.8735299999999997</v>
      </c>
      <c r="G16" s="12" t="s">
        <v>24</v>
      </c>
      <c r="I16" s="13">
        <f>'[5]Pipeline Data'!S13</f>
        <v>0.50452666666666657</v>
      </c>
      <c r="J16" s="14" t="s">
        <v>24</v>
      </c>
      <c r="L16" s="13">
        <f>'[5]Pipeline Data'!M13</f>
        <v>0.30133333333333329</v>
      </c>
      <c r="M16" s="12" t="s">
        <v>24</v>
      </c>
      <c r="O16" s="11">
        <f>'[5]Pipeline Data'!Y13</f>
        <v>2.4447666666666663</v>
      </c>
      <c r="P16" s="12" t="s">
        <v>24</v>
      </c>
      <c r="Q16" s="5"/>
      <c r="R16" s="13">
        <f>'[5]Pipeline Data'!V13</f>
        <v>1.7457862068965517</v>
      </c>
      <c r="S16" s="12" t="s">
        <v>24</v>
      </c>
      <c r="U16" s="13">
        <v>1.4158599999999999</v>
      </c>
      <c r="V16" s="12" t="s">
        <v>24</v>
      </c>
      <c r="W16" s="11">
        <f>'[5]Pipeline Data'!G13</f>
        <v>0.89649999999999996</v>
      </c>
      <c r="X16" s="14" t="s">
        <v>24</v>
      </c>
      <c r="Y16" s="11">
        <f>'[5]Pipeline Data'!J13</f>
        <v>1.1055966666666666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'[5]Pipeline Data'!P14</f>
        <v>0.45311333333333342</v>
      </c>
      <c r="I17" s="13">
        <f>'[5]Pipeline Data'!S14</f>
        <v>1.4205433333333335</v>
      </c>
      <c r="J17" s="5"/>
      <c r="L17" s="13">
        <f>'[5]Pipeline Data'!M14</f>
        <v>0.23866666666666672</v>
      </c>
      <c r="O17" s="11">
        <f>'[5]Pipeline Data'!Y14</f>
        <v>0.49063333333333337</v>
      </c>
      <c r="Q17" s="5"/>
      <c r="R17" s="13">
        <f>'[5]Pipeline Data'!V14</f>
        <v>0.61114482758620681</v>
      </c>
      <c r="U17" s="13">
        <v>0.95437700000000003</v>
      </c>
      <c r="W17" s="11">
        <f>'[5]Pipeline Data'!G14</f>
        <v>0.38479999999999998</v>
      </c>
      <c r="X17" s="5"/>
      <c r="Y17" s="11">
        <f>'[5]Pipeline Data'!J14</f>
        <v>0.45419333333333339</v>
      </c>
      <c r="Z17" s="5"/>
    </row>
    <row r="18" spans="1:26" x14ac:dyDescent="0.2">
      <c r="A18" t="s">
        <v>27</v>
      </c>
      <c r="D18" t="s">
        <v>28</v>
      </c>
      <c r="F18" s="11">
        <f>'[5]Pipeline Data'!P15</f>
        <v>93.755566666666667</v>
      </c>
      <c r="I18" s="13">
        <f>'[5]Pipeline Data'!S15</f>
        <v>95.256316666666663</v>
      </c>
      <c r="J18" s="5"/>
      <c r="L18" s="13">
        <f>'[5]Pipeline Data'!M15</f>
        <v>92.634999999999977</v>
      </c>
      <c r="O18" s="11">
        <f>'[5]Pipeline Data'!Y15</f>
        <v>91.021569999999997</v>
      </c>
      <c r="Q18" s="5"/>
      <c r="R18" s="13">
        <f>'[5]Pipeline Data'!V15</f>
        <v>90.88550344827587</v>
      </c>
      <c r="U18" s="13">
        <v>93.925799999999995</v>
      </c>
      <c r="W18" s="11">
        <f>'[5]Pipeline Data'!G15</f>
        <v>93.956599999999995</v>
      </c>
      <c r="X18" s="5"/>
      <c r="Y18" s="11">
        <f>'[5]Pipeline Data'!J15</f>
        <v>94.159886666666665</v>
      </c>
      <c r="Z18" s="5"/>
    </row>
    <row r="19" spans="1:26" x14ac:dyDescent="0.2">
      <c r="A19" t="s">
        <v>29</v>
      </c>
      <c r="D19" t="s">
        <v>30</v>
      </c>
      <c r="F19" s="11">
        <f>'[5]Pipeline Data'!P16</f>
        <v>3.7000966666666675</v>
      </c>
      <c r="I19" s="13">
        <f>'[5]Pipeline Data'!S16</f>
        <v>2.5003733333333331</v>
      </c>
      <c r="J19" s="5"/>
      <c r="L19" s="13">
        <f>'[5]Pipeline Data'!M16</f>
        <v>6.5006666666666657</v>
      </c>
      <c r="O19" s="11">
        <f>'[5]Pipeline Data'!Y16</f>
        <v>5.5701333333333336</v>
      </c>
      <c r="Q19" s="5"/>
      <c r="R19" s="13">
        <f>'[5]Pipeline Data'!V16</f>
        <v>6.274034482758621</v>
      </c>
      <c r="U19" s="13">
        <v>2.9041999999999999</v>
      </c>
      <c r="W19" s="11">
        <f>'[5]Pipeline Data'!G16</f>
        <v>4.5800999999999998</v>
      </c>
      <c r="X19" s="5"/>
      <c r="Y19" s="11">
        <f>'[5]Pipeline Data'!J16</f>
        <v>3.9662266666666661</v>
      </c>
      <c r="Z19" s="5"/>
    </row>
    <row r="20" spans="1:26" x14ac:dyDescent="0.2">
      <c r="A20" t="s">
        <v>31</v>
      </c>
      <c r="D20" t="s">
        <v>32</v>
      </c>
      <c r="F20" s="11">
        <f>'[5]Pipeline Data'!P17</f>
        <v>0.17399333333333328</v>
      </c>
      <c r="I20" s="13">
        <f>'[5]Pipeline Data'!S17</f>
        <v>0.19344666666666663</v>
      </c>
      <c r="J20" s="5"/>
      <c r="L20" s="13">
        <f>'[5]Pipeline Data'!M17</f>
        <v>0.23633333333333342</v>
      </c>
      <c r="O20" s="11">
        <f>'[5]Pipeline Data'!Y17</f>
        <v>0.40399999999999991</v>
      </c>
      <c r="Q20" s="5"/>
      <c r="R20" s="13">
        <f>'[5]Pipeline Data'!V17</f>
        <v>0.41565862068965509</v>
      </c>
      <c r="U20" s="13">
        <v>0.56200000000000006</v>
      </c>
      <c r="W20" s="11">
        <f>'[5]Pipeline Data'!G17</f>
        <v>0.16289999999999999</v>
      </c>
      <c r="X20" s="5"/>
      <c r="Y20" s="11">
        <f>'[5]Pipeline Data'!J17</f>
        <v>0.2487400000000001</v>
      </c>
      <c r="Z20" s="5"/>
    </row>
    <row r="21" spans="1:26" x14ac:dyDescent="0.2">
      <c r="A21" t="s">
        <v>33</v>
      </c>
      <c r="D21" t="s">
        <v>34</v>
      </c>
      <c r="F21" s="11">
        <f>'[5]Pipeline Data'!P18</f>
        <v>9.4866666666666658E-3</v>
      </c>
      <c r="I21" s="13">
        <f>'[5]Pipeline Data'!S18</f>
        <v>5.1109999999999996E-2</v>
      </c>
      <c r="J21" s="5"/>
      <c r="L21" s="13">
        <f>'[5]Pipeline Data'!M18</f>
        <v>3.8666666666666676E-2</v>
      </c>
      <c r="O21" s="11">
        <f>'[5]Pipeline Data'!Y18</f>
        <v>1.843333333333334E-2</v>
      </c>
      <c r="Q21" s="5"/>
      <c r="R21" s="13">
        <f>'[5]Pipeline Data'!V18</f>
        <v>1.9975862068965518E-2</v>
      </c>
      <c r="U21" s="13">
        <v>6.8000000000000005E-2</v>
      </c>
      <c r="W21" s="11">
        <f>'[5]Pipeline Data'!G18</f>
        <v>1.5E-3</v>
      </c>
      <c r="X21" s="5"/>
      <c r="Y21" s="11">
        <f>'[5]Pipeline Data'!J18</f>
        <v>1.6706666666666665E-2</v>
      </c>
      <c r="Z21" s="5"/>
    </row>
    <row r="22" spans="1:26" x14ac:dyDescent="0.2">
      <c r="A22" t="s">
        <v>35</v>
      </c>
      <c r="D22" t="s">
        <v>34</v>
      </c>
      <c r="F22" s="11">
        <f>'[5]Pipeline Data'!P19</f>
        <v>1.6476666666666664E-2</v>
      </c>
      <c r="I22" s="13">
        <f>'[5]Pipeline Data'!S19</f>
        <v>3.1083333333333334E-2</v>
      </c>
      <c r="J22" s="5"/>
      <c r="L22" s="13">
        <f>'[5]Pipeline Data'!M19</f>
        <v>3.733333333333335E-2</v>
      </c>
      <c r="O22" s="11">
        <f>'[5]Pipeline Data'!Y19</f>
        <v>3.7200000000000011E-2</v>
      </c>
      <c r="Q22" s="5"/>
      <c r="R22" s="13">
        <f>'[5]Pipeline Data'!V19</f>
        <v>3.43551724137931E-2</v>
      </c>
      <c r="U22" s="13">
        <v>9.35E-2</v>
      </c>
      <c r="W22" s="11">
        <f>'[5]Pipeline Data'!G19</f>
        <v>1.4E-3</v>
      </c>
      <c r="X22" s="5"/>
      <c r="Y22" s="11">
        <f>'[5]Pipeline Data'!J19</f>
        <v>2.1926666666666664E-2</v>
      </c>
      <c r="Z22" s="5"/>
    </row>
    <row r="23" spans="1:26" x14ac:dyDescent="0.2">
      <c r="A23" t="s">
        <v>36</v>
      </c>
      <c r="D23" t="s">
        <v>37</v>
      </c>
      <c r="F23" s="11">
        <f>'[5]Pipeline Data'!P20</f>
        <v>3.7566666666666673E-3</v>
      </c>
      <c r="I23" s="13">
        <f>'[5]Pipeline Data'!S20</f>
        <v>1.4576666666666665E-2</v>
      </c>
      <c r="J23" s="5"/>
      <c r="L23" s="13">
        <f>'[5]Pipeline Data'!M20</f>
        <v>1.0000000000000004E-2</v>
      </c>
      <c r="O23" s="11">
        <f>'[5]Pipeline Data'!Y20</f>
        <v>5.3666666666666698E-3</v>
      </c>
      <c r="Q23" s="5"/>
      <c r="R23" s="13">
        <f>'[5]Pipeline Data'!V20</f>
        <v>5.8413793103448252E-3</v>
      </c>
      <c r="U23" s="13">
        <v>2.47E-2</v>
      </c>
      <c r="W23" s="11">
        <f>'[5]Pipeline Data'!G20</f>
        <v>0</v>
      </c>
      <c r="X23" s="5"/>
      <c r="Y23" s="11">
        <f>'[5]Pipeline Data'!J20</f>
        <v>6.966666666666667E-3</v>
      </c>
      <c r="Z23" s="5"/>
    </row>
    <row r="24" spans="1:26" x14ac:dyDescent="0.2">
      <c r="A24" t="s">
        <v>38</v>
      </c>
      <c r="D24" t="s">
        <v>37</v>
      </c>
      <c r="F24" s="11">
        <f>'[5]Pipeline Data'!P21</f>
        <v>3.0800000000000003E-3</v>
      </c>
      <c r="I24" s="13">
        <f>'[5]Pipeline Data'!S21</f>
        <v>5.8999999999999999E-3</v>
      </c>
      <c r="J24" s="5"/>
      <c r="L24" s="13">
        <f>'[5]Pipeline Data'!M21</f>
        <v>5.6666666666666662E-3</v>
      </c>
      <c r="O24" s="11">
        <f>'[5]Pipeline Data'!Y21</f>
        <v>5.8000000000000031E-3</v>
      </c>
      <c r="Q24" s="5"/>
      <c r="R24" s="13">
        <f>'[5]Pipeline Data'!V21</f>
        <v>5.6655172413793108E-3</v>
      </c>
      <c r="U24" s="13">
        <v>2.0400000000000001E-2</v>
      </c>
      <c r="W24" s="11">
        <f>'[5]Pipeline Data'!G21</f>
        <v>0</v>
      </c>
      <c r="X24" s="5"/>
      <c r="Y24" s="11">
        <f>'[5]Pipeline Data'!J21</f>
        <v>4.9466666666666669E-3</v>
      </c>
      <c r="Z24" s="5"/>
    </row>
    <row r="25" spans="1:26" x14ac:dyDescent="0.2">
      <c r="A25" t="s">
        <v>39</v>
      </c>
      <c r="D25" t="s">
        <v>40</v>
      </c>
      <c r="F25" s="11">
        <f>'[5]Pipeline Data'!P22</f>
        <v>1.0866666666666665E-2</v>
      </c>
      <c r="I25" s="13">
        <f>'[5]Pipeline Data'!S22</f>
        <v>2.2123333333333332E-2</v>
      </c>
      <c r="J25" s="5"/>
      <c r="L25" s="13">
        <f>'[5]Pipeline Data'!M22</f>
        <v>0</v>
      </c>
      <c r="O25" s="11">
        <f>'[5]Pipeline Data'!Y22</f>
        <v>0</v>
      </c>
      <c r="Q25" s="5"/>
      <c r="R25" s="13">
        <f>'[5]Pipeline Data'!V22</f>
        <v>3.6000000000000021E-3</v>
      </c>
      <c r="U25" s="13">
        <v>3.0349999999999999E-2</v>
      </c>
      <c r="W25" s="11">
        <f>'[5]Pipeline Data'!G22</f>
        <v>0</v>
      </c>
      <c r="X25" s="5"/>
      <c r="Y25" s="11">
        <f>'[5]Pipeline Data'!J22</f>
        <v>1.4936666666666666E-2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'[5]Pipeline Data'!P23</f>
        <v>0</v>
      </c>
      <c r="I26" s="13">
        <f>'[5]Pipeline Data'!S23</f>
        <v>0</v>
      </c>
      <c r="J26" s="5"/>
      <c r="L26" s="13">
        <f>'[5]Pipeline Data'!M23</f>
        <v>0</v>
      </c>
      <c r="O26" s="11">
        <f>'[5]Pipeline Data'!Y23</f>
        <v>0</v>
      </c>
      <c r="Q26" s="5"/>
      <c r="R26" s="13">
        <f>'[5]Pipeline Data'!V23</f>
        <v>0</v>
      </c>
      <c r="U26" s="13">
        <v>0</v>
      </c>
      <c r="W26" s="11">
        <f>'[5]Pipeline Data'!G23</f>
        <v>1.61E-2</v>
      </c>
      <c r="X26" s="5"/>
      <c r="Y26" s="11">
        <f>'[5]Pipeline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'[5]Pipeline Data'!P24</f>
        <v>0</v>
      </c>
      <c r="I27" s="13">
        <f>'[5]Pipeline Data'!S24</f>
        <v>0</v>
      </c>
      <c r="J27" s="5"/>
      <c r="L27" s="13">
        <f>'[5]Pipeline Data'!M24</f>
        <v>0</v>
      </c>
      <c r="O27" s="11">
        <f>'[5]Pipeline Data'!Y24</f>
        <v>0</v>
      </c>
      <c r="Q27" s="5"/>
      <c r="R27" s="13">
        <f>'[5]Pipeline Data'!V24</f>
        <v>0</v>
      </c>
      <c r="U27" s="13">
        <v>0</v>
      </c>
      <c r="W27" s="11">
        <f>'[5]Pipeline Data'!G24</f>
        <v>0</v>
      </c>
      <c r="X27" s="5"/>
      <c r="Y27" s="11">
        <f>'[5]Pipeline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'[5]Pipeline Data'!P25</f>
        <v>0</v>
      </c>
      <c r="I28" s="13">
        <f>'[5]Pipeline Data'!S25</f>
        <v>0</v>
      </c>
      <c r="J28" s="5"/>
      <c r="L28" s="13">
        <f>'[5]Pipeline Data'!M25</f>
        <v>0</v>
      </c>
      <c r="O28" s="11">
        <f>'[5]Pipeline Data'!Y25</f>
        <v>0</v>
      </c>
      <c r="Q28" s="5"/>
      <c r="R28" s="13">
        <f>'[5]Pipeline Data'!V25</f>
        <v>0</v>
      </c>
      <c r="U28" s="13">
        <v>0</v>
      </c>
      <c r="W28" s="11">
        <f>'[5]Pipeline Data'!G25</f>
        <v>0</v>
      </c>
      <c r="X28" s="5"/>
      <c r="Y28" s="11">
        <f>'[5]Pipeline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'[5]Pipeline Data'!P26</f>
        <v>0</v>
      </c>
      <c r="I29" s="16">
        <f>'[5]Pipeline Data'!S26</f>
        <v>0</v>
      </c>
      <c r="J29" s="5"/>
      <c r="L29" s="16">
        <f>'[5]Pipeline Data'!M26</f>
        <v>0</v>
      </c>
      <c r="O29" s="15">
        <f>'[5]Pipeline Data'!Y26</f>
        <v>0</v>
      </c>
      <c r="Q29" s="5"/>
      <c r="R29" s="16">
        <f>'[5]Pipeline Data'!V26</f>
        <v>0</v>
      </c>
      <c r="U29" s="16">
        <v>0</v>
      </c>
      <c r="W29" s="15">
        <f>'[5]Pipeline Data'!G26</f>
        <v>0</v>
      </c>
      <c r="X29" s="5"/>
      <c r="Y29" s="15">
        <f>'[5]Pipeline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99.999966666666651</v>
      </c>
      <c r="G31" s="18" t="s">
        <v>24</v>
      </c>
      <c r="H31" s="18"/>
      <c r="I31" s="19">
        <f>SUM(I16:I29)</f>
        <v>100</v>
      </c>
      <c r="J31" s="20" t="s">
        <v>24</v>
      </c>
      <c r="K31" s="18"/>
      <c r="L31" s="19">
        <f>SUM(L16:L29)</f>
        <v>100.00366666666666</v>
      </c>
      <c r="M31" s="18" t="s">
        <v>24</v>
      </c>
      <c r="N31" s="18"/>
      <c r="O31" s="17">
        <f>SUM(O16:O29)</f>
        <v>99.997903333333312</v>
      </c>
      <c r="P31" s="18" t="s">
        <v>24</v>
      </c>
      <c r="Q31" s="20"/>
      <c r="R31" s="19">
        <f>SUM(R16:R29)</f>
        <v>100.00156551724139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99.999899999999982</v>
      </c>
      <c r="X31" s="20" t="s">
        <v>24</v>
      </c>
      <c r="Y31" s="17">
        <f>SUM(Y16:Y29)</f>
        <v>100.00012666666669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'[5]Pipeline Data'!P9</f>
        <v>1022.9754333333333</v>
      </c>
      <c r="G39" s="1"/>
      <c r="H39" s="1"/>
      <c r="I39" s="24">
        <f>'[5]Pipeline Data'!S9</f>
        <v>1020.3594666666668</v>
      </c>
      <c r="J39" s="3"/>
      <c r="K39" s="1"/>
      <c r="L39" s="24">
        <f>'[5]Pipeline Data'!M9</f>
        <v>1064.57</v>
      </c>
      <c r="M39" s="1"/>
      <c r="N39" s="1"/>
      <c r="O39" s="23">
        <f>'[5]Pipeline Data'!Y9</f>
        <v>1035.2595333333334</v>
      </c>
      <c r="P39" s="1"/>
      <c r="Q39" s="3"/>
      <c r="R39" s="24">
        <f>'[5]Pipeline Data'!V9</f>
        <v>1046.5448275862068</v>
      </c>
      <c r="S39" s="1"/>
      <c r="T39" s="1"/>
      <c r="U39" s="24">
        <v>1027.43</v>
      </c>
      <c r="V39" s="1"/>
      <c r="W39" s="23">
        <f>'[5]Pipeline Data'!G9</f>
        <v>1038.92</v>
      </c>
      <c r="X39" s="3"/>
      <c r="Y39" s="24">
        <f>'[5]Pipeline Data'!J9</f>
        <v>1034.5666666666666</v>
      </c>
      <c r="Z39" s="3"/>
    </row>
    <row r="40" spans="1:26" x14ac:dyDescent="0.2">
      <c r="C40" t="s">
        <v>54</v>
      </c>
      <c r="F40" s="25">
        <f>[5]HeatingValue!N26</f>
        <v>1020.52</v>
      </c>
      <c r="I40" s="26">
        <f>[5]HeatingValue!Q26</f>
        <v>1017.84</v>
      </c>
      <c r="J40" s="5"/>
      <c r="L40" s="26">
        <f>[5]HeatingValue!T26</f>
        <v>1062.56</v>
      </c>
      <c r="O40" s="25">
        <f>[5]HeatingValue!Z26</f>
        <v>1033.05</v>
      </c>
      <c r="Q40" s="5"/>
      <c r="R40" s="25">
        <f>[5]HeatingValue!W26</f>
        <v>1044.33</v>
      </c>
      <c r="U40" s="27">
        <v>1024.7</v>
      </c>
      <c r="W40" s="25">
        <f>[5]HeatingValue!K26</f>
        <v>1036.44</v>
      </c>
      <c r="X40" s="5"/>
      <c r="Y40" s="25">
        <f>[5]HeatingValue!E26</f>
        <v>1032.0999999999999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'[5]Pipeline Data'!P11</f>
        <v>0.5874299999999999</v>
      </c>
      <c r="G44" s="29"/>
      <c r="H44" s="29"/>
      <c r="I44" s="29">
        <f>'[5]Pipeline Data'!S11</f>
        <v>0.58689333333333304</v>
      </c>
      <c r="J44" s="30"/>
      <c r="K44" s="29"/>
      <c r="L44" s="29">
        <f>'[5]Pipeline Data'!M11</f>
        <v>0.59133333333333327</v>
      </c>
      <c r="M44" s="29"/>
      <c r="N44" s="29"/>
      <c r="O44" s="28">
        <f>'[5]Pipeline Data'!Y11</f>
        <v>0.60203333333333331</v>
      </c>
      <c r="P44" s="29"/>
      <c r="Q44" s="30"/>
      <c r="R44" s="29">
        <f>'[5]Pipeline Data'!V11</f>
        <v>0.60365862068965515</v>
      </c>
      <c r="S44" s="29"/>
      <c r="T44" s="29"/>
      <c r="U44" s="29">
        <v>0.95437700000000003</v>
      </c>
      <c r="V44" s="29"/>
      <c r="W44" s="28">
        <f>'[5]Pipeline Data'!G11</f>
        <v>0.58609999999999995</v>
      </c>
      <c r="X44" s="5"/>
      <c r="Y44" s="29">
        <f>'[5]Pipeline Data'!J11</f>
        <v>0.58671000000000006</v>
      </c>
      <c r="Z44" s="5"/>
    </row>
    <row r="45" spans="1:26" ht="13.5" thickBot="1" x14ac:dyDescent="0.25">
      <c r="C45" t="s">
        <v>57</v>
      </c>
      <c r="F45" s="31">
        <f>[5]SpecGravity!I25</f>
        <v>0.58584999999999998</v>
      </c>
      <c r="G45" s="18"/>
      <c r="H45" s="18"/>
      <c r="I45" s="32">
        <f>[5]SpecGravity!L25</f>
        <v>0.58529200000000003</v>
      </c>
      <c r="J45" s="20"/>
      <c r="K45" s="18"/>
      <c r="L45" s="32">
        <f>[5]SpecGravity!O25</f>
        <v>0.59260500000000005</v>
      </c>
      <c r="M45" s="18"/>
      <c r="N45" s="18"/>
      <c r="O45" s="31">
        <f>[5]SpecGravity!U25</f>
        <v>0.60050700000000001</v>
      </c>
      <c r="P45" s="18"/>
      <c r="Q45" s="20"/>
      <c r="R45" s="32">
        <f>[5]SpecGravity!R25</f>
        <v>0.60230700000000004</v>
      </c>
      <c r="S45" s="18"/>
      <c r="T45" s="18"/>
      <c r="U45" s="32">
        <v>0.591866</v>
      </c>
      <c r="V45" s="18"/>
      <c r="W45" s="31">
        <f>[5]SpecGravity!G25</f>
        <v>0.58462499999999995</v>
      </c>
      <c r="X45" s="20"/>
      <c r="Y45" s="32">
        <f>[5]SpecGravity!E25</f>
        <v>0.58518500000000007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45078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('[6]Pipeline Data'!F7)-1</f>
        <v>45077</v>
      </c>
      <c r="G12" s="62"/>
      <c r="I12" s="62">
        <f>('[6]Pipeline Data'!F7)-1</f>
        <v>45077</v>
      </c>
      <c r="J12" s="63"/>
      <c r="K12" s="64">
        <f>('[6]Pipeline Data'!F7)-1</f>
        <v>45077</v>
      </c>
      <c r="L12" s="65"/>
      <c r="M12" s="65"/>
      <c r="N12" s="66"/>
      <c r="O12" s="64">
        <f>('[6]Pipeline Data'!F7)-1</f>
        <v>45077</v>
      </c>
      <c r="P12" s="65"/>
      <c r="Q12" s="66"/>
      <c r="R12" s="64">
        <f>('[6]Pipeline Data'!F7)-1</f>
        <v>45077</v>
      </c>
      <c r="S12" s="65"/>
      <c r="T12" s="66"/>
      <c r="U12" s="43" t="s">
        <v>14</v>
      </c>
      <c r="V12" s="43" t="s">
        <v>14</v>
      </c>
      <c r="W12" s="65">
        <f>K12</f>
        <v>45077</v>
      </c>
      <c r="X12" s="66"/>
      <c r="Y12" s="64">
        <f>('[6]Pipeline Data'!F7)-1</f>
        <v>45077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'[6]Pipeline Data'!P13</f>
        <v>1.8200903225806448</v>
      </c>
      <c r="G16" s="12" t="s">
        <v>24</v>
      </c>
      <c r="I16" s="13">
        <f>'[6]Pipeline Data'!S13</f>
        <v>0.68433548387096776</v>
      </c>
      <c r="J16" s="14" t="s">
        <v>24</v>
      </c>
      <c r="L16" s="13">
        <f>'[6]Pipeline Data'!M13</f>
        <v>0.29548387096774198</v>
      </c>
      <c r="M16" s="12" t="s">
        <v>24</v>
      </c>
      <c r="O16" s="11">
        <f>'[6]Pipeline Data'!Y13</f>
        <v>2.5252258064516133</v>
      </c>
      <c r="P16" s="12" t="s">
        <v>24</v>
      </c>
      <c r="Q16" s="5"/>
      <c r="R16" s="13">
        <f>'[6]Pipeline Data'!V13</f>
        <v>2.6378862068965514</v>
      </c>
      <c r="S16" s="12" t="s">
        <v>24</v>
      </c>
      <c r="U16" s="13">
        <v>1.4158599999999999</v>
      </c>
      <c r="V16" s="12" t="s">
        <v>24</v>
      </c>
      <c r="W16" s="11">
        <f>'[6]Pipeline Data'!G13</f>
        <v>0.92569999999999997</v>
      </c>
      <c r="X16" s="14" t="s">
        <v>24</v>
      </c>
      <c r="Y16" s="11">
        <f>'[6]Pipeline Data'!J13</f>
        <v>1.0606838709677422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'[6]Pipeline Data'!P14</f>
        <v>0.69892258064516122</v>
      </c>
      <c r="I17" s="13">
        <f>'[6]Pipeline Data'!S14</f>
        <v>1.0765193548387098</v>
      </c>
      <c r="J17" s="5"/>
      <c r="L17" s="13">
        <f>'[6]Pipeline Data'!M14</f>
        <v>0.22419354838709679</v>
      </c>
      <c r="O17" s="11">
        <f>'[6]Pipeline Data'!Y14</f>
        <v>0.75038709677419346</v>
      </c>
      <c r="Q17" s="5"/>
      <c r="R17" s="13">
        <f>'[6]Pipeline Data'!V14</f>
        <v>0.9739862068965518</v>
      </c>
      <c r="U17" s="13">
        <v>0.95437700000000003</v>
      </c>
      <c r="W17" s="11">
        <f>'[6]Pipeline Data'!G14</f>
        <v>0.41299999999999998</v>
      </c>
      <c r="X17" s="5"/>
      <c r="Y17" s="11">
        <f>'[6]Pipeline Data'!J14</f>
        <v>0.59458387096774179</v>
      </c>
      <c r="Z17" s="5"/>
    </row>
    <row r="18" spans="1:26" x14ac:dyDescent="0.2">
      <c r="A18" t="s">
        <v>27</v>
      </c>
      <c r="D18" t="s">
        <v>28</v>
      </c>
      <c r="F18" s="11">
        <f>'[6]Pipeline Data'!P15</f>
        <v>91.621954838709684</v>
      </c>
      <c r="I18" s="13">
        <f>'[6]Pipeline Data'!S15</f>
        <v>94.081519354838704</v>
      </c>
      <c r="J18" s="5"/>
      <c r="L18" s="13">
        <f>'[6]Pipeline Data'!M15</f>
        <v>92.329677419354837</v>
      </c>
      <c r="O18" s="11">
        <f>'[6]Pipeline Data'!Y15</f>
        <v>87.359480000000005</v>
      </c>
      <c r="Q18" s="5"/>
      <c r="R18" s="13">
        <f>'[6]Pipeline Data'!V15</f>
        <v>83.699537899999996</v>
      </c>
      <c r="U18" s="13">
        <v>93.925799999999995</v>
      </c>
      <c r="W18" s="11">
        <f>'[6]Pipeline Data'!G15</f>
        <v>93.9041</v>
      </c>
      <c r="X18" s="5"/>
      <c r="Y18" s="11">
        <f>'[6]Pipeline Data'!J15</f>
        <v>93.959819354838714</v>
      </c>
      <c r="Z18" s="5"/>
    </row>
    <row r="19" spans="1:26" x14ac:dyDescent="0.2">
      <c r="A19" t="s">
        <v>29</v>
      </c>
      <c r="D19" t="s">
        <v>30</v>
      </c>
      <c r="F19" s="11">
        <f>'[6]Pipeline Data'!P16</f>
        <v>5.4053225806451621</v>
      </c>
      <c r="I19" s="13">
        <f>'[6]Pipeline Data'!S16</f>
        <v>3.8399161290322583</v>
      </c>
      <c r="J19" s="5"/>
      <c r="L19" s="13">
        <f>'[6]Pipeline Data'!M16</f>
        <v>6.8174193548387096</v>
      </c>
      <c r="O19" s="11">
        <f>'[6]Pipeline Data'!Y16</f>
        <v>8.7088064516129045</v>
      </c>
      <c r="Q19" s="5"/>
      <c r="R19" s="13">
        <f>'[6]Pipeline Data'!V16</f>
        <v>11.901503448275864</v>
      </c>
      <c r="U19" s="13">
        <v>2.9041999999999999</v>
      </c>
      <c r="W19" s="11">
        <f>'[6]Pipeline Data'!G16</f>
        <v>4.5957999999999997</v>
      </c>
      <c r="X19" s="5"/>
      <c r="Y19" s="11">
        <f>'[6]Pipeline Data'!J16</f>
        <v>3.8826387096774195</v>
      </c>
      <c r="Z19" s="5"/>
    </row>
    <row r="20" spans="1:26" x14ac:dyDescent="0.2">
      <c r="A20" t="s">
        <v>31</v>
      </c>
      <c r="D20" t="s">
        <v>32</v>
      </c>
      <c r="F20" s="11">
        <f>'[6]Pipeline Data'!P17</f>
        <v>0.39564516129032251</v>
      </c>
      <c r="I20" s="13">
        <f>'[6]Pipeline Data'!S17</f>
        <v>0.23122903225806449</v>
      </c>
      <c r="J20" s="5"/>
      <c r="L20" s="13">
        <f>'[6]Pipeline Data'!M17</f>
        <v>0.24483870967741944</v>
      </c>
      <c r="O20" s="11">
        <f>'[6]Pipeline Data'!Y17</f>
        <v>0.59054838709677426</v>
      </c>
      <c r="Q20" s="5"/>
      <c r="R20" s="13">
        <f>'[6]Pipeline Data'!V17</f>
        <v>0.72627241379310359</v>
      </c>
      <c r="U20" s="13">
        <v>0.56200000000000006</v>
      </c>
      <c r="W20" s="11">
        <f>'[6]Pipeline Data'!G17</f>
        <v>0.1429</v>
      </c>
      <c r="X20" s="5"/>
      <c r="Y20" s="11">
        <f>'[6]Pipeline Data'!J17</f>
        <v>0.39445483870967751</v>
      </c>
      <c r="Z20" s="5"/>
    </row>
    <row r="21" spans="1:26" x14ac:dyDescent="0.2">
      <c r="A21" t="s">
        <v>33</v>
      </c>
      <c r="D21" t="s">
        <v>34</v>
      </c>
      <c r="F21" s="11">
        <f>'[6]Pipeline Data'!P18</f>
        <v>1.5951612903225807E-2</v>
      </c>
      <c r="I21" s="13">
        <f>'[6]Pipeline Data'!S18</f>
        <v>3.2538709677419356E-2</v>
      </c>
      <c r="J21" s="5"/>
      <c r="L21" s="13">
        <f>'[6]Pipeline Data'!M18</f>
        <v>3.8709677419354854E-2</v>
      </c>
      <c r="O21" s="11">
        <f>'[6]Pipeline Data'!Y18</f>
        <v>2.0354838709677428E-2</v>
      </c>
      <c r="Q21" s="5"/>
      <c r="R21" s="13">
        <f>'[6]Pipeline Data'!V18</f>
        <v>1.914137931034483E-2</v>
      </c>
      <c r="U21" s="13">
        <v>6.8000000000000005E-2</v>
      </c>
      <c r="W21" s="11">
        <f>'[6]Pipeline Data'!G18</f>
        <v>1.1999999999999999E-3</v>
      </c>
      <c r="X21" s="5"/>
      <c r="Y21" s="11">
        <f>'[6]Pipeline Data'!J18</f>
        <v>2.886774193548388E-2</v>
      </c>
      <c r="Z21" s="5"/>
    </row>
    <row r="22" spans="1:26" x14ac:dyDescent="0.2">
      <c r="A22" t="s">
        <v>35</v>
      </c>
      <c r="D22" t="s">
        <v>34</v>
      </c>
      <c r="F22" s="11">
        <f>'[6]Pipeline Data'!P19</f>
        <v>2.9790322580645161E-2</v>
      </c>
      <c r="I22" s="13">
        <f>'[6]Pipeline Data'!S19</f>
        <v>2.5319354838709687E-2</v>
      </c>
      <c r="J22" s="5"/>
      <c r="L22" s="13">
        <f>'[6]Pipeline Data'!M19</f>
        <v>3.8387096774193559E-2</v>
      </c>
      <c r="O22" s="11">
        <f>'[6]Pipeline Data'!Y19</f>
        <v>4.0387096774193547E-2</v>
      </c>
      <c r="Q22" s="5"/>
      <c r="R22" s="13">
        <f>'[6]Pipeline Data'!V19</f>
        <v>3.4555172413793106E-2</v>
      </c>
      <c r="U22" s="13">
        <v>9.35E-2</v>
      </c>
      <c r="W22" s="11">
        <f>'[6]Pipeline Data'!G19</f>
        <v>1.1999999999999999E-3</v>
      </c>
      <c r="X22" s="5"/>
      <c r="Y22" s="11">
        <f>'[6]Pipeline Data'!J19</f>
        <v>4.2938709677419355E-2</v>
      </c>
      <c r="Z22" s="5"/>
    </row>
    <row r="23" spans="1:26" x14ac:dyDescent="0.2">
      <c r="A23" t="s">
        <v>36</v>
      </c>
      <c r="D23" t="s">
        <v>37</v>
      </c>
      <c r="F23" s="11">
        <f>'[6]Pipeline Data'!P20</f>
        <v>3.7999999999999996E-3</v>
      </c>
      <c r="I23" s="13">
        <f>'[6]Pipeline Data'!S20</f>
        <v>9.4709677419354838E-3</v>
      </c>
      <c r="J23" s="5"/>
      <c r="L23" s="13">
        <f>'[6]Pipeline Data'!M20</f>
        <v>1.0000000000000004E-2</v>
      </c>
      <c r="O23" s="11">
        <f>'[6]Pipeline Data'!Y20</f>
        <v>3.8709677419354856E-3</v>
      </c>
      <c r="Q23" s="5"/>
      <c r="R23" s="13">
        <f>'[6]Pipeline Data'!V20</f>
        <v>1.7965517241379314E-3</v>
      </c>
      <c r="U23" s="13">
        <v>2.47E-2</v>
      </c>
      <c r="W23" s="11">
        <f>'[6]Pipeline Data'!G20</f>
        <v>0</v>
      </c>
      <c r="X23" s="5"/>
      <c r="Y23" s="11">
        <f>'[6]Pipeline Data'!J20</f>
        <v>9.7903225806451645E-3</v>
      </c>
      <c r="Z23" s="5"/>
    </row>
    <row r="24" spans="1:26" x14ac:dyDescent="0.2">
      <c r="A24" t="s">
        <v>38</v>
      </c>
      <c r="D24" t="s">
        <v>37</v>
      </c>
      <c r="F24" s="11">
        <f>'[6]Pipeline Data'!P21</f>
        <v>3.2806451612903222E-3</v>
      </c>
      <c r="I24" s="13">
        <f>'[6]Pipeline Data'!S21</f>
        <v>4.5387096774193543E-3</v>
      </c>
      <c r="J24" s="5"/>
      <c r="L24" s="13">
        <f>'[6]Pipeline Data'!M21</f>
        <v>1.6129032258064516E-3</v>
      </c>
      <c r="O24" s="11">
        <f>'[6]Pipeline Data'!Y21</f>
        <v>3.967741935483873E-3</v>
      </c>
      <c r="Q24" s="5"/>
      <c r="R24" s="13">
        <f>'[6]Pipeline Data'!V21</f>
        <v>1.668965517241379E-3</v>
      </c>
      <c r="U24" s="13">
        <v>2.0400000000000001E-2</v>
      </c>
      <c r="W24" s="11">
        <f>'[6]Pipeline Data'!G21</f>
        <v>0</v>
      </c>
      <c r="X24" s="5"/>
      <c r="Y24" s="11">
        <f>'[6]Pipeline Data'!J21</f>
        <v>7.412903225806451E-3</v>
      </c>
      <c r="Z24" s="5"/>
    </row>
    <row r="25" spans="1:26" x14ac:dyDescent="0.2">
      <c r="A25" t="s">
        <v>39</v>
      </c>
      <c r="D25" t="s">
        <v>40</v>
      </c>
      <c r="F25" s="11">
        <f>'[6]Pipeline Data'!P22</f>
        <v>5.2193548387096771E-3</v>
      </c>
      <c r="I25" s="13">
        <f>'[6]Pipeline Data'!S22</f>
        <v>1.4609677419354839E-2</v>
      </c>
      <c r="J25" s="5"/>
      <c r="L25" s="13">
        <f>'[6]Pipeline Data'!M22</f>
        <v>0</v>
      </c>
      <c r="O25" s="11">
        <f>'[6]Pipeline Data'!Y22</f>
        <v>0</v>
      </c>
      <c r="Q25" s="5"/>
      <c r="R25" s="13">
        <f>'[6]Pipeline Data'!V22</f>
        <v>3.4482758620689663E-5</v>
      </c>
      <c r="U25" s="13">
        <v>3.0349999999999999E-2</v>
      </c>
      <c r="W25" s="11">
        <f>'[6]Pipeline Data'!G22</f>
        <v>0</v>
      </c>
      <c r="X25" s="5"/>
      <c r="Y25" s="11">
        <f>'[6]Pipeline Data'!J22</f>
        <v>1.8945161290322577E-2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'[6]Pipeline Data'!P23</f>
        <v>0</v>
      </c>
      <c r="I26" s="13">
        <f>'[6]Pipeline Data'!S23</f>
        <v>0</v>
      </c>
      <c r="J26" s="5"/>
      <c r="L26" s="13">
        <f>'[6]Pipeline Data'!M23</f>
        <v>0</v>
      </c>
      <c r="O26" s="11">
        <f>'[6]Pipeline Data'!Y23</f>
        <v>0</v>
      </c>
      <c r="Q26" s="5"/>
      <c r="R26" s="13">
        <f>'[6]Pipeline Data'!V23</f>
        <v>0</v>
      </c>
      <c r="U26" s="13">
        <v>0</v>
      </c>
      <c r="W26" s="11">
        <f>'[6]Pipeline Data'!G23</f>
        <v>1.61E-2</v>
      </c>
      <c r="X26" s="5"/>
      <c r="Y26" s="11">
        <f>'[6]Pipeline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'[6]Pipeline Data'!P24</f>
        <v>0</v>
      </c>
      <c r="I27" s="13">
        <f>'[6]Pipeline Data'!S24</f>
        <v>0</v>
      </c>
      <c r="J27" s="5"/>
      <c r="L27" s="13">
        <f>'[6]Pipeline Data'!M24</f>
        <v>0</v>
      </c>
      <c r="O27" s="11">
        <f>'[6]Pipeline Data'!Y24</f>
        <v>0</v>
      </c>
      <c r="Q27" s="5"/>
      <c r="R27" s="13">
        <f>'[6]Pipeline Data'!V24</f>
        <v>0</v>
      </c>
      <c r="U27" s="13">
        <v>0</v>
      </c>
      <c r="W27" s="11">
        <f>'[6]Pipeline Data'!G24</f>
        <v>0</v>
      </c>
      <c r="X27" s="5"/>
      <c r="Y27" s="11">
        <f>'[6]Pipeline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'[6]Pipeline Data'!P25</f>
        <v>0</v>
      </c>
      <c r="I28" s="13">
        <f>'[6]Pipeline Data'!S25</f>
        <v>0</v>
      </c>
      <c r="J28" s="5"/>
      <c r="L28" s="13">
        <f>'[6]Pipeline Data'!M25</f>
        <v>0</v>
      </c>
      <c r="O28" s="11">
        <f>'[6]Pipeline Data'!Y25</f>
        <v>0</v>
      </c>
      <c r="Q28" s="5"/>
      <c r="R28" s="13">
        <f>'[6]Pipeline Data'!V25</f>
        <v>0</v>
      </c>
      <c r="U28" s="13">
        <v>0</v>
      </c>
      <c r="W28" s="11">
        <f>'[6]Pipeline Data'!G25</f>
        <v>0</v>
      </c>
      <c r="X28" s="5"/>
      <c r="Y28" s="11">
        <f>'[6]Pipeline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'[6]Pipeline Data'!P26</f>
        <v>0</v>
      </c>
      <c r="I29" s="16">
        <f>'[6]Pipeline Data'!S26</f>
        <v>0</v>
      </c>
      <c r="J29" s="5"/>
      <c r="L29" s="16">
        <f>'[6]Pipeline Data'!M26</f>
        <v>0</v>
      </c>
      <c r="O29" s="15">
        <f>'[6]Pipeline Data'!Y26</f>
        <v>0</v>
      </c>
      <c r="Q29" s="5"/>
      <c r="R29" s="16">
        <f>'[6]Pipeline Data'!V26</f>
        <v>0</v>
      </c>
      <c r="U29" s="16">
        <v>0</v>
      </c>
      <c r="W29" s="15">
        <f>'[6]Pipeline Data'!G26</f>
        <v>0</v>
      </c>
      <c r="X29" s="5"/>
      <c r="Y29" s="15">
        <f>'[6]Pipeline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99.999977419354849</v>
      </c>
      <c r="G31" s="18" t="s">
        <v>24</v>
      </c>
      <c r="H31" s="18"/>
      <c r="I31" s="19">
        <f>SUM(I16:I29)</f>
        <v>99.999996774193562</v>
      </c>
      <c r="J31" s="20" t="s">
        <v>24</v>
      </c>
      <c r="K31" s="18"/>
      <c r="L31" s="19">
        <f>SUM(L16:L29)</f>
        <v>100.00032258064515</v>
      </c>
      <c r="M31" s="18" t="s">
        <v>24</v>
      </c>
      <c r="N31" s="18"/>
      <c r="O31" s="17">
        <f>SUM(O16:O29)</f>
        <v>100.00302838709678</v>
      </c>
      <c r="P31" s="18" t="s">
        <v>24</v>
      </c>
      <c r="Q31" s="20"/>
      <c r="R31" s="19">
        <f>SUM(R16:R29)</f>
        <v>99.996382727586195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99.999999999999986</v>
      </c>
      <c r="X31" s="20" t="s">
        <v>24</v>
      </c>
      <c r="Y31" s="17">
        <f>SUM(Y16:Y29)</f>
        <v>100.00013548387098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'[6]Pipeline Data'!P9</f>
        <v>1037.7080967741936</v>
      </c>
      <c r="G39" s="1"/>
      <c r="H39" s="1"/>
      <c r="I39" s="24">
        <f>'[6]Pipeline Data'!S9</f>
        <v>1031.8109032258067</v>
      </c>
      <c r="J39" s="3"/>
      <c r="K39" s="1"/>
      <c r="L39" s="24">
        <f>'[6]Pipeline Data'!M9</f>
        <v>1067.3503225806448</v>
      </c>
      <c r="M39" s="1"/>
      <c r="N39" s="1"/>
      <c r="O39" s="23">
        <f>'[6]Pipeline Data'!Y9</f>
        <v>1058.3176774193551</v>
      </c>
      <c r="P39" s="1"/>
      <c r="Q39" s="3"/>
      <c r="R39" s="24">
        <f>'[6]Pipeline Data'!V9</f>
        <v>1080.3482758620687</v>
      </c>
      <c r="S39" s="1"/>
      <c r="T39" s="1"/>
      <c r="U39" s="24">
        <v>1027.43</v>
      </c>
      <c r="V39" s="1"/>
      <c r="W39" s="23">
        <f>'[6]Pipeline Data'!G9</f>
        <v>1038.145</v>
      </c>
      <c r="X39" s="3"/>
      <c r="Y39" s="24">
        <f>'[6]Pipeline Data'!J9</f>
        <v>1036.2709677419355</v>
      </c>
      <c r="Z39" s="3"/>
    </row>
    <row r="40" spans="1:26" x14ac:dyDescent="0.2">
      <c r="C40" t="s">
        <v>54</v>
      </c>
      <c r="F40" s="25">
        <f>[6]HeatingValue!N26</f>
        <v>1035.6400000000001</v>
      </c>
      <c r="I40" s="26">
        <f>[6]HeatingValue!Q26</f>
        <v>1029.1300000000001</v>
      </c>
      <c r="J40" s="5"/>
      <c r="L40" s="26">
        <f>[6]HeatingValue!T26</f>
        <v>1064.69</v>
      </c>
      <c r="O40" s="25">
        <f>[6]HeatingValue!Z26</f>
        <v>1055.68</v>
      </c>
      <c r="Q40" s="5"/>
      <c r="R40" s="25">
        <f>[6]HeatingValue!W26</f>
        <v>1078.4100000000001</v>
      </c>
      <c r="U40" s="27">
        <v>1024.7</v>
      </c>
      <c r="W40" s="25">
        <f>[6]HeatingValue!K26</f>
        <v>1035.68</v>
      </c>
      <c r="X40" s="5"/>
      <c r="Y40" s="25">
        <f>[6]HeatingValue!E26</f>
        <v>1033.8699999999999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'[6]Pipeline Data'!P11</f>
        <v>0.60022258064516121</v>
      </c>
      <c r="G44" s="29"/>
      <c r="H44" s="29"/>
      <c r="I44" s="29">
        <f>'[6]Pipeline Data'!S11</f>
        <v>0.59051935483870965</v>
      </c>
      <c r="J44" s="30"/>
      <c r="K44" s="29"/>
      <c r="L44" s="29">
        <f>'[6]Pipeline Data'!M11</f>
        <v>0.59677419354838712</v>
      </c>
      <c r="M44" s="29"/>
      <c r="N44" s="29"/>
      <c r="O44" s="28">
        <f>'[6]Pipeline Data'!Y11</f>
        <v>0.62167741935483878</v>
      </c>
      <c r="P44" s="29"/>
      <c r="Q44" s="30"/>
      <c r="R44" s="29">
        <f>'[6]Pipeline Data'!V11</f>
        <v>0.64042413793103448</v>
      </c>
      <c r="S44" s="29"/>
      <c r="T44" s="29"/>
      <c r="U44" s="29">
        <v>0.95437700000000003</v>
      </c>
      <c r="V44" s="29"/>
      <c r="W44" s="28">
        <f>'[6]Pipeline Data'!G11</f>
        <v>0.58640000000000003</v>
      </c>
      <c r="X44" s="5"/>
      <c r="Y44" s="29">
        <f>'[6]Pipeline Data'!J11</f>
        <v>0.58960322580645175</v>
      </c>
      <c r="Z44" s="5"/>
    </row>
    <row r="45" spans="1:26" ht="13.5" thickBot="1" x14ac:dyDescent="0.25">
      <c r="C45" t="s">
        <v>57</v>
      </c>
      <c r="F45" s="31">
        <f>[6]SpecGravity!I25</f>
        <v>0.59896299999999991</v>
      </c>
      <c r="G45" s="18"/>
      <c r="H45" s="18"/>
      <c r="I45" s="32">
        <f>[6]SpecGravity!L25</f>
        <v>0.58890200000000004</v>
      </c>
      <c r="J45" s="20"/>
      <c r="K45" s="18"/>
      <c r="L45" s="32">
        <f>[6]SpecGravity!O25</f>
        <v>0.59365599999999996</v>
      </c>
      <c r="M45" s="18"/>
      <c r="N45" s="18"/>
      <c r="O45" s="31">
        <f>[6]SpecGravity!U25</f>
        <v>0.62004099999999984</v>
      </c>
      <c r="P45" s="18"/>
      <c r="Q45" s="20"/>
      <c r="R45" s="32">
        <f>[6]SpecGravity!R25</f>
        <v>0.63921600000000001</v>
      </c>
      <c r="S45" s="18"/>
      <c r="T45" s="18"/>
      <c r="U45" s="32">
        <v>0.591866</v>
      </c>
      <c r="V45" s="18"/>
      <c r="W45" s="31">
        <f>[6]SpecGravity!G25</f>
        <v>0.5849399999999999</v>
      </c>
      <c r="X45" s="20"/>
      <c r="Y45" s="32">
        <f>[6]SpecGravity!E25</f>
        <v>0.58806700000000001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45108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('[7]Pipeline Data'!F7)-1</f>
        <v>45107</v>
      </c>
      <c r="G12" s="62"/>
      <c r="I12" s="62">
        <f>('[7]Pipeline Data'!F7)-1</f>
        <v>45107</v>
      </c>
      <c r="J12" s="63"/>
      <c r="K12" s="64">
        <f>('[7]Pipeline Data'!F7)-1</f>
        <v>45107</v>
      </c>
      <c r="L12" s="65"/>
      <c r="M12" s="65"/>
      <c r="N12" s="66"/>
      <c r="O12" s="64">
        <f>('[7]Pipeline Data'!F7)-1</f>
        <v>45107</v>
      </c>
      <c r="P12" s="65"/>
      <c r="Q12" s="66"/>
      <c r="R12" s="64">
        <f>('[7]Pipeline Data'!F7)-1</f>
        <v>45107</v>
      </c>
      <c r="S12" s="65"/>
      <c r="T12" s="66"/>
      <c r="U12" s="43" t="s">
        <v>14</v>
      </c>
      <c r="V12" s="43" t="s">
        <v>14</v>
      </c>
      <c r="W12" s="65">
        <f>K12</f>
        <v>45107</v>
      </c>
      <c r="X12" s="66"/>
      <c r="Y12" s="64">
        <f>('[7]Pipeline Data'!F7)-1</f>
        <v>45107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'[7]Pipeline Data'!P13</f>
        <v>1.6346999999999998</v>
      </c>
      <c r="G16" s="12" t="s">
        <v>24</v>
      </c>
      <c r="I16" s="13">
        <f>'[7]Pipeline Data'!S13</f>
        <v>0.4312233333333334</v>
      </c>
      <c r="J16" s="14" t="s">
        <v>24</v>
      </c>
      <c r="L16" s="13">
        <f>'[7]Pipeline Data'!M13</f>
        <v>0.31599999999999984</v>
      </c>
      <c r="M16" s="12" t="s">
        <v>24</v>
      </c>
      <c r="O16" s="11">
        <f>'[7]Pipeline Data'!Y13</f>
        <v>2.4177000000000004</v>
      </c>
      <c r="P16" s="12" t="s">
        <v>24</v>
      </c>
      <c r="Q16" s="5"/>
      <c r="R16" s="13">
        <f>'[7]Pipeline Data'!V13</f>
        <v>2.543389655172414</v>
      </c>
      <c r="S16" s="12" t="s">
        <v>24</v>
      </c>
      <c r="U16" s="13">
        <v>1.4158599999999999</v>
      </c>
      <c r="V16" s="12" t="s">
        <v>24</v>
      </c>
      <c r="W16" s="11">
        <f>'[7]Pipeline Data'!G13</f>
        <v>0.94430000000000003</v>
      </c>
      <c r="X16" s="14" t="s">
        <v>24</v>
      </c>
      <c r="Y16" s="11">
        <f>'[7]Pipeline Data'!J13</f>
        <v>0.99021000000000015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'[7]Pipeline Data'!P14</f>
        <v>0.65816333333333321</v>
      </c>
      <c r="I17" s="13">
        <f>'[7]Pipeline Data'!S14</f>
        <v>0.82784666666666662</v>
      </c>
      <c r="J17" s="5"/>
      <c r="L17" s="13">
        <f>'[7]Pipeline Data'!M14</f>
        <v>0.22966666666666663</v>
      </c>
      <c r="O17" s="11">
        <f>'[7]Pipeline Data'!Y14</f>
        <v>0.84780000000000022</v>
      </c>
      <c r="Q17" s="5"/>
      <c r="R17" s="13">
        <f>'[7]Pipeline Data'!V14</f>
        <v>0.94182758620689655</v>
      </c>
      <c r="U17" s="13">
        <v>0.95437700000000003</v>
      </c>
      <c r="W17" s="11">
        <f>'[7]Pipeline Data'!G14</f>
        <v>0.39729999999999999</v>
      </c>
      <c r="X17" s="5"/>
      <c r="Y17" s="11">
        <f>'[7]Pipeline Data'!J14</f>
        <v>0.57647666666666664</v>
      </c>
      <c r="Z17" s="5"/>
    </row>
    <row r="18" spans="1:26" x14ac:dyDescent="0.2">
      <c r="A18" t="s">
        <v>27</v>
      </c>
      <c r="D18" t="s">
        <v>28</v>
      </c>
      <c r="F18" s="11">
        <f>'[7]Pipeline Data'!P15</f>
        <v>92.365146666666675</v>
      </c>
      <c r="I18" s="13">
        <f>'[7]Pipeline Data'!S15</f>
        <v>91.869370000000018</v>
      </c>
      <c r="J18" s="5"/>
      <c r="L18" s="13">
        <f>'[7]Pipeline Data'!M15</f>
        <v>92.563333333333333</v>
      </c>
      <c r="O18" s="11">
        <f>'[7]Pipeline Data'!Y15</f>
        <v>84.639480000000006</v>
      </c>
      <c r="Q18" s="5"/>
      <c r="R18" s="13">
        <f>'[7]Pipeline Data'!V15</f>
        <v>81.759537899999998</v>
      </c>
      <c r="U18" s="13">
        <v>93.925799999999995</v>
      </c>
      <c r="W18" s="11">
        <f>'[7]Pipeline Data'!G15</f>
        <v>93.445700000000002</v>
      </c>
      <c r="X18" s="5"/>
      <c r="Y18" s="11">
        <f>'[7]Pipeline Data'!J15</f>
        <v>93.564879999999988</v>
      </c>
      <c r="Z18" s="5"/>
    </row>
    <row r="19" spans="1:26" x14ac:dyDescent="0.2">
      <c r="A19" t="s">
        <v>29</v>
      </c>
      <c r="D19" t="s">
        <v>30</v>
      </c>
      <c r="F19" s="11">
        <f>'[7]Pipeline Data'!P16</f>
        <v>4.8912700000000005</v>
      </c>
      <c r="I19" s="13">
        <f>'[7]Pipeline Data'!S16</f>
        <v>6.3950133333333339</v>
      </c>
      <c r="J19" s="5"/>
      <c r="L19" s="13">
        <f>'[7]Pipeline Data'!M16</f>
        <v>6.5496666666666661</v>
      </c>
      <c r="O19" s="11">
        <f>'[7]Pipeline Data'!Y16</f>
        <v>11.2692</v>
      </c>
      <c r="Q19" s="5"/>
      <c r="R19" s="13">
        <f>'[7]Pipeline Data'!V16</f>
        <v>13.842982758620691</v>
      </c>
      <c r="U19" s="13">
        <v>2.9041999999999999</v>
      </c>
      <c r="W19" s="11">
        <f>'[7]Pipeline Data'!G16</f>
        <v>5.0407000000000002</v>
      </c>
      <c r="X19" s="5"/>
      <c r="Y19" s="11">
        <f>'[7]Pipeline Data'!J16</f>
        <v>4.4486333333333343</v>
      </c>
      <c r="Z19" s="5"/>
    </row>
    <row r="20" spans="1:26" x14ac:dyDescent="0.2">
      <c r="A20" t="s">
        <v>31</v>
      </c>
      <c r="D20" t="s">
        <v>32</v>
      </c>
      <c r="F20" s="11">
        <f>'[7]Pipeline Data'!P17</f>
        <v>0.37566666666666654</v>
      </c>
      <c r="I20" s="13">
        <f>'[7]Pipeline Data'!S17</f>
        <v>0.35101333333333329</v>
      </c>
      <c r="J20" s="5"/>
      <c r="L20" s="13">
        <f>'[7]Pipeline Data'!M17</f>
        <v>0.24900000000000003</v>
      </c>
      <c r="O20" s="11">
        <f>'[7]Pipeline Data'!Y17</f>
        <v>0.74153333333333316</v>
      </c>
      <c r="Q20" s="5"/>
      <c r="R20" s="13">
        <f>'[7]Pipeline Data'!V17</f>
        <v>0.83498620689655179</v>
      </c>
      <c r="U20" s="13">
        <v>0.56200000000000006</v>
      </c>
      <c r="W20" s="11">
        <f>'[7]Pipeline Data'!G17</f>
        <v>0.14929999999999999</v>
      </c>
      <c r="X20" s="5"/>
      <c r="Y20" s="11">
        <f>'[7]Pipeline Data'!J17</f>
        <v>0.33337</v>
      </c>
      <c r="Z20" s="5"/>
    </row>
    <row r="21" spans="1:26" x14ac:dyDescent="0.2">
      <c r="A21" t="s">
        <v>33</v>
      </c>
      <c r="D21" t="s">
        <v>34</v>
      </c>
      <c r="F21" s="11">
        <f>'[7]Pipeline Data'!P18</f>
        <v>1.8736666666666665E-2</v>
      </c>
      <c r="I21" s="13">
        <f>'[7]Pipeline Data'!S18</f>
        <v>2.6443333333333336E-2</v>
      </c>
      <c r="J21" s="5"/>
      <c r="L21" s="13">
        <f>'[7]Pipeline Data'!M18</f>
        <v>3.9666666666666676E-2</v>
      </c>
      <c r="O21" s="11">
        <f>'[7]Pipeline Data'!Y18</f>
        <v>2.5800000000000014E-2</v>
      </c>
      <c r="Q21" s="5"/>
      <c r="R21" s="13">
        <f>'[7]Pipeline Data'!V18</f>
        <v>2.3941379310344828E-2</v>
      </c>
      <c r="U21" s="13">
        <v>6.8000000000000005E-2</v>
      </c>
      <c r="W21" s="11">
        <f>'[7]Pipeline Data'!G18</f>
        <v>2.5000000000000001E-3</v>
      </c>
      <c r="X21" s="5"/>
      <c r="Y21" s="11">
        <f>'[7]Pipeline Data'!J18</f>
        <v>2.0729999999999995E-2</v>
      </c>
      <c r="Z21" s="5"/>
    </row>
    <row r="22" spans="1:26" x14ac:dyDescent="0.2">
      <c r="A22" t="s">
        <v>35</v>
      </c>
      <c r="D22" t="s">
        <v>34</v>
      </c>
      <c r="F22" s="11">
        <f>'[7]Pipeline Data'!P19</f>
        <v>3.5916666666666666E-2</v>
      </c>
      <c r="I22" s="13">
        <f>'[7]Pipeline Data'!S19</f>
        <v>6.5026666666666663E-2</v>
      </c>
      <c r="J22" s="5"/>
      <c r="L22" s="13">
        <f>'[7]Pipeline Data'!M19</f>
        <v>4.0666666666666677E-2</v>
      </c>
      <c r="O22" s="11">
        <f>'[7]Pipeline Data'!Y19</f>
        <v>5.2200000000000003E-2</v>
      </c>
      <c r="Q22" s="5"/>
      <c r="R22" s="13">
        <f>'[7]Pipeline Data'!V19</f>
        <v>4.211724137931034E-2</v>
      </c>
      <c r="U22" s="13">
        <v>9.35E-2</v>
      </c>
      <c r="W22" s="11">
        <f>'[7]Pipeline Data'!G19</f>
        <v>3.5999999999999999E-3</v>
      </c>
      <c r="X22" s="5"/>
      <c r="Y22" s="11">
        <f>'[7]Pipeline Data'!J19</f>
        <v>3.2553333333333337E-2</v>
      </c>
      <c r="Z22" s="5"/>
    </row>
    <row r="23" spans="1:26" x14ac:dyDescent="0.2">
      <c r="A23" t="s">
        <v>36</v>
      </c>
      <c r="D23" t="s">
        <v>37</v>
      </c>
      <c r="F23" s="11">
        <f>'[7]Pipeline Data'!P20</f>
        <v>5.6733333333333332E-3</v>
      </c>
      <c r="I23" s="13">
        <f>'[7]Pipeline Data'!S20</f>
        <v>7.5866666666666669E-3</v>
      </c>
      <c r="J23" s="5"/>
      <c r="L23" s="13">
        <f>'[7]Pipeline Data'!M20</f>
        <v>1.0000000000000004E-2</v>
      </c>
      <c r="O23" s="11">
        <f>'[7]Pipeline Data'!Y20</f>
        <v>4.766666666666669E-3</v>
      </c>
      <c r="Q23" s="5"/>
      <c r="R23" s="13">
        <f>'[7]Pipeline Data'!V20</f>
        <v>2.4310344827586199E-3</v>
      </c>
      <c r="U23" s="13">
        <v>2.47E-2</v>
      </c>
      <c r="W23" s="11">
        <f>'[7]Pipeline Data'!G20</f>
        <v>1E-4</v>
      </c>
      <c r="X23" s="5"/>
      <c r="Y23" s="11">
        <f>'[7]Pipeline Data'!J20</f>
        <v>8.9133333333333339E-3</v>
      </c>
      <c r="Z23" s="5"/>
    </row>
    <row r="24" spans="1:26" x14ac:dyDescent="0.2">
      <c r="A24" t="s">
        <v>38</v>
      </c>
      <c r="D24" t="s">
        <v>37</v>
      </c>
      <c r="F24" s="11">
        <f>'[7]Pipeline Data'!P21</f>
        <v>5.2433333333333351E-3</v>
      </c>
      <c r="I24" s="13">
        <f>'[7]Pipeline Data'!S21</f>
        <v>1.3116666666666671E-2</v>
      </c>
      <c r="J24" s="5"/>
      <c r="L24" s="13">
        <f>'[7]Pipeline Data'!M21</f>
        <v>4.3333333333333323E-3</v>
      </c>
      <c r="O24" s="11">
        <f>'[7]Pipeline Data'!Y21</f>
        <v>4.9000000000000024E-3</v>
      </c>
      <c r="Q24" s="5"/>
      <c r="R24" s="13">
        <f>'[7]Pipeline Data'!V21</f>
        <v>2.3965517241379313E-3</v>
      </c>
      <c r="U24" s="13">
        <v>2.0400000000000001E-2</v>
      </c>
      <c r="W24" s="11">
        <f>'[7]Pipeline Data'!G21</f>
        <v>1E-4</v>
      </c>
      <c r="X24" s="5"/>
      <c r="Y24" s="11">
        <f>'[7]Pipeline Data'!J21</f>
        <v>6.4633333333333366E-3</v>
      </c>
      <c r="Z24" s="5"/>
    </row>
    <row r="25" spans="1:26" x14ac:dyDescent="0.2">
      <c r="A25" t="s">
        <v>39</v>
      </c>
      <c r="D25" t="s">
        <v>40</v>
      </c>
      <c r="F25" s="11">
        <f>'[7]Pipeline Data'!P22</f>
        <v>9.4833333333333349E-3</v>
      </c>
      <c r="I25" s="13">
        <f>'[7]Pipeline Data'!S22</f>
        <v>1.3363333333333331E-2</v>
      </c>
      <c r="J25" s="5"/>
      <c r="L25" s="13">
        <f>'[7]Pipeline Data'!M22</f>
        <v>0</v>
      </c>
      <c r="O25" s="11">
        <f>'[7]Pipeline Data'!Y22</f>
        <v>0</v>
      </c>
      <c r="Q25" s="5"/>
      <c r="R25" s="13">
        <f>'[7]Pipeline Data'!V22</f>
        <v>3.6000000000000021E-3</v>
      </c>
      <c r="U25" s="13">
        <v>3.0349999999999999E-2</v>
      </c>
      <c r="W25" s="11">
        <f>'[7]Pipeline Data'!G22</f>
        <v>2.0000000000000001E-4</v>
      </c>
      <c r="X25" s="5"/>
      <c r="Y25" s="11">
        <f>'[7]Pipeline Data'!J22</f>
        <v>1.7746666666666668E-2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'[7]Pipeline Data'!P23</f>
        <v>0</v>
      </c>
      <c r="I26" s="13">
        <f>'[7]Pipeline Data'!S23</f>
        <v>0</v>
      </c>
      <c r="J26" s="5"/>
      <c r="L26" s="13">
        <f>'[7]Pipeline Data'!M23</f>
        <v>0</v>
      </c>
      <c r="O26" s="11">
        <f>'[7]Pipeline Data'!Y23</f>
        <v>0</v>
      </c>
      <c r="Q26" s="5"/>
      <c r="R26" s="13">
        <f>'[7]Pipeline Data'!V23</f>
        <v>0</v>
      </c>
      <c r="U26" s="13">
        <v>0</v>
      </c>
      <c r="W26" s="11">
        <f>'[7]Pipeline Data'!G23</f>
        <v>1.61E-2</v>
      </c>
      <c r="X26" s="5"/>
      <c r="Y26" s="11">
        <f>'[7]Pipeline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'[7]Pipeline Data'!P24</f>
        <v>0</v>
      </c>
      <c r="I27" s="13">
        <f>'[7]Pipeline Data'!S24</f>
        <v>0</v>
      </c>
      <c r="J27" s="5"/>
      <c r="L27" s="13">
        <f>'[7]Pipeline Data'!M24</f>
        <v>0</v>
      </c>
      <c r="O27" s="11">
        <f>'[7]Pipeline Data'!Y24</f>
        <v>0</v>
      </c>
      <c r="Q27" s="5"/>
      <c r="R27" s="13">
        <f>'[7]Pipeline Data'!V24</f>
        <v>0</v>
      </c>
      <c r="U27" s="13">
        <v>0</v>
      </c>
      <c r="W27" s="11">
        <f>'[7]Pipeline Data'!G24</f>
        <v>0</v>
      </c>
      <c r="X27" s="5"/>
      <c r="Y27" s="11">
        <f>'[7]Pipeline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'[7]Pipeline Data'!P25</f>
        <v>0</v>
      </c>
      <c r="I28" s="13">
        <f>'[7]Pipeline Data'!S25</f>
        <v>0</v>
      </c>
      <c r="J28" s="5"/>
      <c r="L28" s="13">
        <f>'[7]Pipeline Data'!M25</f>
        <v>0</v>
      </c>
      <c r="O28" s="11">
        <f>'[7]Pipeline Data'!Y25</f>
        <v>0</v>
      </c>
      <c r="Q28" s="5"/>
      <c r="R28" s="13">
        <f>'[7]Pipeline Data'!V25</f>
        <v>0</v>
      </c>
      <c r="U28" s="13">
        <v>0</v>
      </c>
      <c r="W28" s="11">
        <f>'[7]Pipeline Data'!G25</f>
        <v>0</v>
      </c>
      <c r="X28" s="5"/>
      <c r="Y28" s="11">
        <f>'[7]Pipeline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'[7]Pipeline Data'!P26</f>
        <v>0</v>
      </c>
      <c r="I29" s="16">
        <f>'[7]Pipeline Data'!S26</f>
        <v>0</v>
      </c>
      <c r="J29" s="5"/>
      <c r="L29" s="16">
        <f>'[7]Pipeline Data'!M26</f>
        <v>0</v>
      </c>
      <c r="O29" s="15">
        <f>'[7]Pipeline Data'!Y26</f>
        <v>0</v>
      </c>
      <c r="Q29" s="5"/>
      <c r="R29" s="16">
        <f>'[7]Pipeline Data'!V26</f>
        <v>0</v>
      </c>
      <c r="U29" s="16">
        <v>0</v>
      </c>
      <c r="W29" s="15">
        <f>'[7]Pipeline Data'!G26</f>
        <v>0</v>
      </c>
      <c r="X29" s="5"/>
      <c r="Y29" s="15">
        <f>'[7]Pipeline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100.00000000000001</v>
      </c>
      <c r="G31" s="18" t="s">
        <v>24</v>
      </c>
      <c r="H31" s="18"/>
      <c r="I31" s="19">
        <f>SUM(I16:I29)</f>
        <v>100.00000333333334</v>
      </c>
      <c r="J31" s="20" t="s">
        <v>24</v>
      </c>
      <c r="K31" s="18"/>
      <c r="L31" s="19">
        <f>SUM(L16:L29)</f>
        <v>100.00233333333333</v>
      </c>
      <c r="M31" s="18" t="s">
        <v>24</v>
      </c>
      <c r="N31" s="18"/>
      <c r="O31" s="17">
        <f>SUM(O16:O29)</f>
        <v>100.00338000000002</v>
      </c>
      <c r="P31" s="18" t="s">
        <v>24</v>
      </c>
      <c r="Q31" s="20"/>
      <c r="R31" s="19">
        <f>SUM(R16:R29)</f>
        <v>99.997210313793104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99.999900000000011</v>
      </c>
      <c r="X31" s="20" t="s">
        <v>24</v>
      </c>
      <c r="Y31" s="17">
        <f>SUM(Y16:Y29)</f>
        <v>99.999976666666669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'[7]Pipeline Data'!P9</f>
        <v>1036.2542999999998</v>
      </c>
      <c r="G39" s="1"/>
      <c r="H39" s="1"/>
      <c r="I39" s="24">
        <f>'[7]Pipeline Data'!S9</f>
        <v>1059.2580333333335</v>
      </c>
      <c r="J39" s="3"/>
      <c r="K39" s="1"/>
      <c r="L39" s="24">
        <f>'[7]Pipeline Data'!M9</f>
        <v>1065.2143333333331</v>
      </c>
      <c r="M39" s="1"/>
      <c r="N39" s="1"/>
      <c r="O39" s="23">
        <f>'[7]Pipeline Data'!Y9</f>
        <v>1081.0614333333335</v>
      </c>
      <c r="P39" s="1"/>
      <c r="Q39" s="3"/>
      <c r="R39" s="24">
        <f>'[7]Pipeline Data'!V9</f>
        <v>1099.6206896551723</v>
      </c>
      <c r="S39" s="1"/>
      <c r="T39" s="1"/>
      <c r="U39" s="24">
        <v>1027.43</v>
      </c>
      <c r="V39" s="1"/>
      <c r="W39" s="23">
        <f>'[7]Pipeline Data'!G9</f>
        <v>1041.723</v>
      </c>
      <c r="X39" s="3"/>
      <c r="Y39" s="24">
        <f>'[7]Pipeline Data'!J9</f>
        <v>1040.0500000000002</v>
      </c>
      <c r="Z39" s="3"/>
    </row>
    <row r="40" spans="1:26" x14ac:dyDescent="0.2">
      <c r="C40" t="s">
        <v>54</v>
      </c>
      <c r="F40" s="25">
        <f>[7]HeatingValue!N26</f>
        <v>1034.6300000000001</v>
      </c>
      <c r="I40" s="26">
        <f>[7]HeatingValue!Q26</f>
        <v>1056.9000000000001</v>
      </c>
      <c r="J40" s="5"/>
      <c r="L40" s="26">
        <f>[7]HeatingValue!T26</f>
        <v>1062.49</v>
      </c>
      <c r="O40" s="25">
        <f>[7]HeatingValue!Z26</f>
        <v>1077.98</v>
      </c>
      <c r="Q40" s="5"/>
      <c r="R40" s="25">
        <f>[7]HeatingValue!W26</f>
        <v>1096.02</v>
      </c>
      <c r="U40" s="27">
        <v>1024.7</v>
      </c>
      <c r="W40" s="25">
        <f>[7]HeatingValue!K26</f>
        <v>1039.18</v>
      </c>
      <c r="X40" s="5"/>
      <c r="Y40" s="25">
        <f>[7]HeatingValue!E26</f>
        <v>1037.76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'[7]Pipeline Data'!P11</f>
        <v>0.59668333333333323</v>
      </c>
      <c r="G44" s="29"/>
      <c r="H44" s="29"/>
      <c r="I44" s="29">
        <f>'[7]Pipeline Data'!S11</f>
        <v>0.6012966666666667</v>
      </c>
      <c r="J44" s="30"/>
      <c r="K44" s="29"/>
      <c r="L44" s="29">
        <f>'[7]Pipeline Data'!M11</f>
        <v>0.59099999999999986</v>
      </c>
      <c r="M44" s="29"/>
      <c r="N44" s="29"/>
      <c r="O44" s="28">
        <f>'[7]Pipeline Data'!Y11</f>
        <v>0.63646666666666696</v>
      </c>
      <c r="P44" s="29"/>
      <c r="Q44" s="30"/>
      <c r="R44" s="29">
        <f>'[7]Pipeline Data'!V11</f>
        <v>0.65118275862068975</v>
      </c>
      <c r="S44" s="29"/>
      <c r="T44" s="29"/>
      <c r="U44" s="29">
        <v>0.95437700000000003</v>
      </c>
      <c r="V44" s="29"/>
      <c r="W44" s="28">
        <f>'[7]Pipeline Data'!G11</f>
        <v>0.58860000000000001</v>
      </c>
      <c r="X44" s="5"/>
      <c r="Y44" s="29">
        <f>'[7]Pipeline Data'!J11</f>
        <v>0.59096333333333317</v>
      </c>
      <c r="Z44" s="5"/>
    </row>
    <row r="45" spans="1:26" ht="13.5" thickBot="1" x14ac:dyDescent="0.25">
      <c r="C45" t="s">
        <v>57</v>
      </c>
      <c r="F45" s="31">
        <f>[7]SpecGravity!I25</f>
        <v>0.59566700000000006</v>
      </c>
      <c r="G45" s="18"/>
      <c r="H45" s="18"/>
      <c r="I45" s="32">
        <f>[7]SpecGravity!L25</f>
        <v>0.59989500000000007</v>
      </c>
      <c r="J45" s="20"/>
      <c r="K45" s="18"/>
      <c r="L45" s="32">
        <f>[7]SpecGravity!O25</f>
        <v>0.59262499999999996</v>
      </c>
      <c r="M45" s="18"/>
      <c r="N45" s="18"/>
      <c r="O45" s="31">
        <f>[7]SpecGravity!U25</f>
        <v>0.63468899999999995</v>
      </c>
      <c r="P45" s="18"/>
      <c r="Q45" s="20"/>
      <c r="R45" s="32">
        <f>[7]SpecGravity!R25</f>
        <v>0.64890800000000004</v>
      </c>
      <c r="S45" s="18"/>
      <c r="T45" s="18"/>
      <c r="U45" s="32">
        <v>0.591866</v>
      </c>
      <c r="V45" s="18"/>
      <c r="W45" s="31">
        <f>[7]SpecGravity!G25</f>
        <v>0.587113</v>
      </c>
      <c r="X45" s="20"/>
      <c r="Y45" s="32">
        <f>[7]SpecGravity!E25</f>
        <v>0.58962400000000004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('[8]Pipeline Data'!F7)-1</f>
        <v>45138</v>
      </c>
      <c r="G12" s="62"/>
      <c r="I12" s="62">
        <f>('[8]Pipeline Data'!F7)-1</f>
        <v>45138</v>
      </c>
      <c r="J12" s="63"/>
      <c r="K12" s="64">
        <f>('[8]Pipeline Data'!F7)-1</f>
        <v>45138</v>
      </c>
      <c r="L12" s="65"/>
      <c r="M12" s="65"/>
      <c r="N12" s="66"/>
      <c r="O12" s="64">
        <f>('[8]Pipeline Data'!F7)-1</f>
        <v>45138</v>
      </c>
      <c r="P12" s="65"/>
      <c r="Q12" s="66"/>
      <c r="R12" s="64">
        <f>('[8]Pipeline Data'!F7)-1</f>
        <v>45138</v>
      </c>
      <c r="S12" s="65"/>
      <c r="T12" s="66"/>
      <c r="U12" s="43" t="s">
        <v>14</v>
      </c>
      <c r="V12" s="43" t="s">
        <v>14</v>
      </c>
      <c r="W12" s="65">
        <f>K12</f>
        <v>45138</v>
      </c>
      <c r="X12" s="66"/>
      <c r="Y12" s="64">
        <f>('[8]Pipeline Data'!F7)-1</f>
        <v>45138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'[8]Pipeline Data'!P13</f>
        <v>1.384874193548387</v>
      </c>
      <c r="G16" s="12" t="s">
        <v>24</v>
      </c>
      <c r="I16" s="13">
        <f>'[8]Pipeline Data'!S13</f>
        <v>0.34404516129032259</v>
      </c>
      <c r="J16" s="14" t="s">
        <v>24</v>
      </c>
      <c r="L16" s="13">
        <f>'[8]Pipeline Data'!M13</f>
        <v>0.38032258064516139</v>
      </c>
      <c r="M16" s="12" t="s">
        <v>24</v>
      </c>
      <c r="O16" s="11">
        <f>'[8]Pipeline Data'!Y13</f>
        <v>2.5858064516129042</v>
      </c>
      <c r="P16" s="12" t="s">
        <v>24</v>
      </c>
      <c r="Q16" s="5"/>
      <c r="R16" s="13">
        <f>'[8]Pipeline Data'!V13</f>
        <v>2.5807103448275863</v>
      </c>
      <c r="S16" s="12" t="s">
        <v>24</v>
      </c>
      <c r="U16" s="13">
        <v>1.4158599999999999</v>
      </c>
      <c r="V16" s="12" t="s">
        <v>24</v>
      </c>
      <c r="W16" s="11">
        <f>'[8]Pipeline Data'!G13</f>
        <v>0.90349999999999997</v>
      </c>
      <c r="X16" s="14" t="s">
        <v>24</v>
      </c>
      <c r="Y16" s="11">
        <f>'[8]Pipeline Data'!J13</f>
        <v>0.94210322580645178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'[8]Pipeline Data'!P14</f>
        <v>0.76134193548387086</v>
      </c>
      <c r="I17" s="13">
        <f>'[8]Pipeline Data'!S14</f>
        <v>0.42133225806451613</v>
      </c>
      <c r="J17" s="5"/>
      <c r="L17" s="13">
        <f>'[8]Pipeline Data'!M14</f>
        <v>0.24580645161290318</v>
      </c>
      <c r="O17" s="11">
        <f>'[8]Pipeline Data'!Y14</f>
        <v>0.97851612903225793</v>
      </c>
      <c r="Q17" s="5"/>
      <c r="R17" s="13">
        <f>'[8]Pipeline Data'!V14</f>
        <v>0.98393793103448268</v>
      </c>
      <c r="U17" s="13">
        <v>0.95437700000000003</v>
      </c>
      <c r="W17" s="11">
        <f>'[8]Pipeline Data'!G14</f>
        <v>0.36749999999999999</v>
      </c>
      <c r="X17" s="5"/>
      <c r="Y17" s="11">
        <f>'[8]Pipeline Data'!J14</f>
        <v>0.58507096774193534</v>
      </c>
      <c r="Z17" s="5"/>
    </row>
    <row r="18" spans="1:26" x14ac:dyDescent="0.2">
      <c r="A18" t="s">
        <v>27</v>
      </c>
      <c r="D18" t="s">
        <v>28</v>
      </c>
      <c r="F18" s="11">
        <f>'[8]Pipeline Data'!P15</f>
        <v>90.705699999999993</v>
      </c>
      <c r="I18" s="13">
        <f>'[8]Pipeline Data'!S15</f>
        <v>92.213393548387103</v>
      </c>
      <c r="J18" s="5"/>
      <c r="L18" s="13">
        <f>'[8]Pipeline Data'!M15</f>
        <v>92.487419354838735</v>
      </c>
      <c r="O18" s="11">
        <f>'[8]Pipeline Data'!Y15</f>
        <v>81.749480000000005</v>
      </c>
      <c r="Q18" s="5"/>
      <c r="R18" s="13">
        <f>'[8]Pipeline Data'!V15</f>
        <v>81.169537899999995</v>
      </c>
      <c r="U18" s="13">
        <v>93.925799999999995</v>
      </c>
      <c r="W18" s="11">
        <f>'[8]Pipeline Data'!G15</f>
        <v>92.739199999999997</v>
      </c>
      <c r="X18" s="5"/>
      <c r="Y18" s="11">
        <f>'[8]Pipeline Data'!J15</f>
        <v>93.027745161290312</v>
      </c>
      <c r="Z18" s="5"/>
    </row>
    <row r="19" spans="1:26" x14ac:dyDescent="0.2">
      <c r="A19" t="s">
        <v>29</v>
      </c>
      <c r="D19" t="s">
        <v>30</v>
      </c>
      <c r="F19" s="11">
        <f>'[8]Pipeline Data'!P16</f>
        <v>6.508258064516129</v>
      </c>
      <c r="I19" s="13">
        <f>'[8]Pipeline Data'!S16</f>
        <v>6.5732354838709695</v>
      </c>
      <c r="J19" s="5"/>
      <c r="L19" s="13">
        <f>'[8]Pipeline Data'!M16</f>
        <v>6.5438709677419338</v>
      </c>
      <c r="O19" s="11">
        <f>'[8]Pipeline Data'!Y16</f>
        <v>13.846096774193548</v>
      </c>
      <c r="Q19" s="5"/>
      <c r="R19" s="13">
        <f>'[8]Pipeline Data'!V16</f>
        <v>14.437941379310343</v>
      </c>
      <c r="U19" s="13">
        <v>2.9041999999999999</v>
      </c>
      <c r="W19" s="11">
        <f>'[8]Pipeline Data'!G16</f>
        <v>5.7417999999999996</v>
      </c>
      <c r="X19" s="5"/>
      <c r="Y19" s="11">
        <f>'[8]Pipeline Data'!J16</f>
        <v>4.9313354838709689</v>
      </c>
      <c r="Z19" s="5"/>
    </row>
    <row r="20" spans="1:26" x14ac:dyDescent="0.2">
      <c r="A20" t="s">
        <v>31</v>
      </c>
      <c r="D20" t="s">
        <v>32</v>
      </c>
      <c r="F20" s="11">
        <f>'[8]Pipeline Data'!P17</f>
        <v>0.5345193548387096</v>
      </c>
      <c r="I20" s="13">
        <f>'[8]Pipeline Data'!S17</f>
        <v>0.34991935483870978</v>
      </c>
      <c r="J20" s="5"/>
      <c r="L20" s="13">
        <f>'[8]Pipeline Data'!M17</f>
        <v>0.24548387096774199</v>
      </c>
      <c r="O20" s="11">
        <f>'[8]Pipeline Data'!Y17</f>
        <v>0.77103225806451614</v>
      </c>
      <c r="Q20" s="5"/>
      <c r="R20" s="13">
        <f>'[8]Pipeline Data'!V17</f>
        <v>0.76866896551724129</v>
      </c>
      <c r="U20" s="13">
        <v>0.56200000000000006</v>
      </c>
      <c r="W20" s="11">
        <f>'[8]Pipeline Data'!G17</f>
        <v>0.21759999999999999</v>
      </c>
      <c r="X20" s="5"/>
      <c r="Y20" s="11">
        <f>'[8]Pipeline Data'!J17</f>
        <v>0.3815516129032257</v>
      </c>
      <c r="Z20" s="5"/>
    </row>
    <row r="21" spans="1:26" x14ac:dyDescent="0.2">
      <c r="A21" t="s">
        <v>33</v>
      </c>
      <c r="D21" t="s">
        <v>34</v>
      </c>
      <c r="F21" s="11">
        <f>'[8]Pipeline Data'!P18</f>
        <v>2.6361290322580642E-2</v>
      </c>
      <c r="I21" s="13">
        <f>'[8]Pipeline Data'!S18</f>
        <v>3.4558064516129021E-2</v>
      </c>
      <c r="J21" s="5"/>
      <c r="L21" s="13">
        <f>'[8]Pipeline Data'!M18</f>
        <v>3.5483870967741943E-2</v>
      </c>
      <c r="O21" s="11">
        <f>'[8]Pipeline Data'!Y18</f>
        <v>2.0870967741935493E-2</v>
      </c>
      <c r="Q21" s="5"/>
      <c r="R21" s="13">
        <f>'[8]Pipeline Data'!V18</f>
        <v>1.9413793103448269E-2</v>
      </c>
      <c r="U21" s="13">
        <v>6.8000000000000005E-2</v>
      </c>
      <c r="W21" s="11">
        <f>'[8]Pipeline Data'!G18</f>
        <v>3.3E-3</v>
      </c>
      <c r="X21" s="5"/>
      <c r="Y21" s="11">
        <f>'[8]Pipeline Data'!J18</f>
        <v>2.5790322580645161E-2</v>
      </c>
      <c r="Z21" s="5"/>
    </row>
    <row r="22" spans="1:26" x14ac:dyDescent="0.2">
      <c r="A22" t="s">
        <v>35</v>
      </c>
      <c r="D22" t="s">
        <v>34</v>
      </c>
      <c r="F22" s="11">
        <f>'[8]Pipeline Data'!P19</f>
        <v>5.0899999999999994E-2</v>
      </c>
      <c r="I22" s="13">
        <f>'[8]Pipeline Data'!S19</f>
        <v>4.1945161290322573E-2</v>
      </c>
      <c r="J22" s="5"/>
      <c r="L22" s="13">
        <f>'[8]Pipeline Data'!M19</f>
        <v>3.6451612903225815E-2</v>
      </c>
      <c r="O22" s="11">
        <f>'[8]Pipeline Data'!Y19</f>
        <v>3.9838709677419364E-2</v>
      </c>
      <c r="Q22" s="5"/>
      <c r="R22" s="13">
        <f>'[8]Pipeline Data'!V19</f>
        <v>3.3837931034482759E-2</v>
      </c>
      <c r="U22" s="13">
        <v>9.35E-2</v>
      </c>
      <c r="W22" s="11">
        <f>'[8]Pipeline Data'!G19</f>
        <v>3.8E-3</v>
      </c>
      <c r="X22" s="5"/>
      <c r="Y22" s="11">
        <f>'[8]Pipeline Data'!J19</f>
        <v>3.7567741935483859E-2</v>
      </c>
      <c r="Z22" s="5"/>
    </row>
    <row r="23" spans="1:26" x14ac:dyDescent="0.2">
      <c r="A23" t="s">
        <v>36</v>
      </c>
      <c r="D23" t="s">
        <v>37</v>
      </c>
      <c r="F23" s="11">
        <f>'[8]Pipeline Data'!P20</f>
        <v>7.7612903225806442E-3</v>
      </c>
      <c r="I23" s="13">
        <f>'[8]Pipeline Data'!S20</f>
        <v>8.545161290322581E-3</v>
      </c>
      <c r="J23" s="5"/>
      <c r="L23" s="13">
        <f>'[8]Pipeline Data'!M20</f>
        <v>1.6774193548387099E-2</v>
      </c>
      <c r="O23" s="11">
        <f>'[8]Pipeline Data'!Y20</f>
        <v>2.6129032258064532E-3</v>
      </c>
      <c r="Q23" s="5"/>
      <c r="R23" s="13">
        <f>'[8]Pipeline Data'!V20</f>
        <v>1.7862068965517244E-3</v>
      </c>
      <c r="U23" s="13">
        <v>2.47E-2</v>
      </c>
      <c r="W23" s="11">
        <f>'[8]Pipeline Data'!G20</f>
        <v>3.0999999999999999E-3</v>
      </c>
      <c r="X23" s="5"/>
      <c r="Y23" s="11">
        <f>'[8]Pipeline Data'!J20</f>
        <v>2.3925806451612901E-2</v>
      </c>
      <c r="Z23" s="5"/>
    </row>
    <row r="24" spans="1:26" x14ac:dyDescent="0.2">
      <c r="A24" t="s">
        <v>38</v>
      </c>
      <c r="D24" t="s">
        <v>37</v>
      </c>
      <c r="F24" s="11">
        <f>'[8]Pipeline Data'!P21</f>
        <v>7.3999999999999986E-3</v>
      </c>
      <c r="I24" s="13">
        <f>'[8]Pipeline Data'!S21</f>
        <v>6.0258064516129032E-3</v>
      </c>
      <c r="J24" s="5"/>
      <c r="L24" s="13">
        <f>'[8]Pipeline Data'!M21</f>
        <v>1.0645161290322579E-2</v>
      </c>
      <c r="O24" s="11">
        <f>'[8]Pipeline Data'!Y21</f>
        <v>2.7096774193548401E-3</v>
      </c>
      <c r="Q24" s="5"/>
      <c r="R24" s="13">
        <f>'[8]Pipeline Data'!V21</f>
        <v>1.7827586206896554E-3</v>
      </c>
      <c r="U24" s="13">
        <v>2.0400000000000001E-2</v>
      </c>
      <c r="W24" s="11">
        <f>'[8]Pipeline Data'!G21</f>
        <v>2.3E-3</v>
      </c>
      <c r="X24" s="5"/>
      <c r="Y24" s="11">
        <f>'[8]Pipeline Data'!J21</f>
        <v>1.8599999999999998E-2</v>
      </c>
      <c r="Z24" s="5"/>
    </row>
    <row r="25" spans="1:26" x14ac:dyDescent="0.2">
      <c r="A25" t="s">
        <v>39</v>
      </c>
      <c r="D25" t="s">
        <v>40</v>
      </c>
      <c r="F25" s="11">
        <f>'[8]Pipeline Data'!P22</f>
        <v>1.2899999999999998E-2</v>
      </c>
      <c r="I25" s="13">
        <f>'[8]Pipeline Data'!S22</f>
        <v>7.0032258064516122E-3</v>
      </c>
      <c r="J25" s="5"/>
      <c r="L25" s="13">
        <f>'[8]Pipeline Data'!M22</f>
        <v>0</v>
      </c>
      <c r="O25" s="11">
        <f>'[8]Pipeline Data'!Y22</f>
        <v>0</v>
      </c>
      <c r="Q25" s="5"/>
      <c r="R25" s="13">
        <f>'[8]Pipeline Data'!V22</f>
        <v>3.6000000000000021E-3</v>
      </c>
      <c r="U25" s="13">
        <v>3.0349999999999999E-2</v>
      </c>
      <c r="W25" s="11">
        <f>'[8]Pipeline Data'!G22</f>
        <v>1.8E-3</v>
      </c>
      <c r="X25" s="5"/>
      <c r="Y25" s="11">
        <f>'[8]Pipeline Data'!J22</f>
        <v>2.5345161290322583E-2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'[8]Pipeline Data'!P23</f>
        <v>0</v>
      </c>
      <c r="I26" s="13">
        <f>'[8]Pipeline Data'!S23</f>
        <v>0</v>
      </c>
      <c r="J26" s="5"/>
      <c r="L26" s="13">
        <f>'[8]Pipeline Data'!M23</f>
        <v>0</v>
      </c>
      <c r="O26" s="11">
        <f>'[8]Pipeline Data'!Y23</f>
        <v>0</v>
      </c>
      <c r="Q26" s="5"/>
      <c r="R26" s="13">
        <f>'[8]Pipeline Data'!V23</f>
        <v>0</v>
      </c>
      <c r="U26" s="13">
        <v>0</v>
      </c>
      <c r="W26" s="11">
        <f>'[8]Pipeline Data'!G23</f>
        <v>1.61E-2</v>
      </c>
      <c r="X26" s="5"/>
      <c r="Y26" s="11">
        <f>'[8]Pipeline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'[8]Pipeline Data'!P24</f>
        <v>0</v>
      </c>
      <c r="I27" s="13">
        <f>'[8]Pipeline Data'!S24</f>
        <v>0</v>
      </c>
      <c r="J27" s="5"/>
      <c r="L27" s="13">
        <f>'[8]Pipeline Data'!M24</f>
        <v>0</v>
      </c>
      <c r="O27" s="11">
        <f>'[8]Pipeline Data'!Y24</f>
        <v>0</v>
      </c>
      <c r="Q27" s="5"/>
      <c r="R27" s="13">
        <f>'[8]Pipeline Data'!V24</f>
        <v>0</v>
      </c>
      <c r="U27" s="13">
        <v>0</v>
      </c>
      <c r="W27" s="11">
        <f>'[8]Pipeline Data'!G24</f>
        <v>0</v>
      </c>
      <c r="X27" s="5"/>
      <c r="Y27" s="11">
        <f>'[8]Pipeline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'[8]Pipeline Data'!P25</f>
        <v>0</v>
      </c>
      <c r="I28" s="13">
        <f>'[8]Pipeline Data'!S25</f>
        <v>0</v>
      </c>
      <c r="J28" s="5"/>
      <c r="L28" s="13">
        <f>'[8]Pipeline Data'!M25</f>
        <v>0</v>
      </c>
      <c r="O28" s="11">
        <f>'[8]Pipeline Data'!Y25</f>
        <v>0</v>
      </c>
      <c r="Q28" s="5"/>
      <c r="R28" s="13">
        <f>'[8]Pipeline Data'!V25</f>
        <v>0</v>
      </c>
      <c r="U28" s="13">
        <v>0</v>
      </c>
      <c r="W28" s="11">
        <f>'[8]Pipeline Data'!G25</f>
        <v>0</v>
      </c>
      <c r="X28" s="5"/>
      <c r="Y28" s="11">
        <f>'[8]Pipeline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'[8]Pipeline Data'!P26</f>
        <v>0</v>
      </c>
      <c r="I29" s="16">
        <f>'[8]Pipeline Data'!S26</f>
        <v>0</v>
      </c>
      <c r="J29" s="5"/>
      <c r="L29" s="16">
        <f>'[8]Pipeline Data'!M26</f>
        <v>0</v>
      </c>
      <c r="O29" s="15">
        <f>'[8]Pipeline Data'!Y26</f>
        <v>0</v>
      </c>
      <c r="Q29" s="5"/>
      <c r="R29" s="16">
        <f>'[8]Pipeline Data'!V26</f>
        <v>0</v>
      </c>
      <c r="U29" s="16">
        <v>0</v>
      </c>
      <c r="W29" s="15">
        <f>'[8]Pipeline Data'!G26</f>
        <v>0</v>
      </c>
      <c r="X29" s="5"/>
      <c r="Y29" s="15">
        <f>'[8]Pipeline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100.00001612903225</v>
      </c>
      <c r="G31" s="18" t="s">
        <v>24</v>
      </c>
      <c r="H31" s="18"/>
      <c r="I31" s="19">
        <f>SUM(I16:I29)</f>
        <v>100.00000322580648</v>
      </c>
      <c r="J31" s="20" t="s">
        <v>24</v>
      </c>
      <c r="K31" s="18"/>
      <c r="L31" s="19">
        <f>SUM(L16:L29)</f>
        <v>100.00225806451616</v>
      </c>
      <c r="M31" s="18" t="s">
        <v>24</v>
      </c>
      <c r="N31" s="18"/>
      <c r="O31" s="17">
        <f>SUM(O16:O29)</f>
        <v>99.996963870967789</v>
      </c>
      <c r="P31" s="18" t="s">
        <v>24</v>
      </c>
      <c r="Q31" s="20"/>
      <c r="R31" s="19">
        <f>SUM(R16:R29)</f>
        <v>100.00121721034483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100</v>
      </c>
      <c r="X31" s="20" t="s">
        <v>24</v>
      </c>
      <c r="Y31" s="17">
        <f>SUM(Y16:Y29)</f>
        <v>99.999035483870969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'[8]Pipeline Data'!P9</f>
        <v>1053.3762580645162</v>
      </c>
      <c r="G39" s="1"/>
      <c r="H39" s="1"/>
      <c r="I39" s="24">
        <f>'[8]Pipeline Data'!S9</f>
        <v>1064.8099354838707</v>
      </c>
      <c r="J39" s="3"/>
      <c r="K39" s="1"/>
      <c r="L39" s="24">
        <f>'[8]Pipeline Data'!M9</f>
        <v>1064.6764516129033</v>
      </c>
      <c r="M39" s="1"/>
      <c r="N39" s="1"/>
      <c r="O39" s="23">
        <f>'[8]Pipeline Data'!Y9</f>
        <v>1096.8646774193551</v>
      </c>
      <c r="P39" s="1"/>
      <c r="Q39" s="3"/>
      <c r="R39" s="24">
        <f>'[8]Pipeline Data'!V9</f>
        <v>1102.0517241379307</v>
      </c>
      <c r="S39" s="1"/>
      <c r="T39" s="1"/>
      <c r="U39" s="24">
        <v>1027.43</v>
      </c>
      <c r="V39" s="1"/>
      <c r="W39" s="23">
        <f>'[8]Pipeline Data'!G9</f>
        <v>1049.104</v>
      </c>
      <c r="X39" s="3"/>
      <c r="Y39" s="24">
        <f>'[8]Pipeline Data'!J9</f>
        <v>1046.3451612903225</v>
      </c>
      <c r="Z39" s="3"/>
    </row>
    <row r="40" spans="1:26" x14ac:dyDescent="0.2">
      <c r="C40" t="s">
        <v>54</v>
      </c>
      <c r="F40" s="25">
        <f>[8]HeatingValue!N26</f>
        <v>1050.99</v>
      </c>
      <c r="I40" s="26">
        <f>[8]HeatingValue!Q26</f>
        <v>1062.3699999999999</v>
      </c>
      <c r="J40" s="5"/>
      <c r="L40" s="26">
        <f>[8]HeatingValue!T26</f>
        <v>1062.4000000000001</v>
      </c>
      <c r="O40" s="25">
        <f>[8]HeatingValue!Z26</f>
        <v>1094.58</v>
      </c>
      <c r="Q40" s="5"/>
      <c r="R40" s="25">
        <f>[8]HeatingValue!W26</f>
        <v>1098.8499999999999</v>
      </c>
      <c r="U40" s="27">
        <v>1024.7</v>
      </c>
      <c r="W40" s="25">
        <f>[8]HeatingValue!K26</f>
        <v>1046.17</v>
      </c>
      <c r="X40" s="5"/>
      <c r="Y40" s="25">
        <f>[8]HeatingValue!E26</f>
        <v>1044.0999999999999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'[8]Pipeline Data'!P11</f>
        <v>0.60659032258064505</v>
      </c>
      <c r="G44" s="29"/>
      <c r="H44" s="29"/>
      <c r="I44" s="29">
        <f>'[8]Pipeline Data'!S11</f>
        <v>0.59733870967741931</v>
      </c>
      <c r="J44" s="30"/>
      <c r="K44" s="29"/>
      <c r="L44" s="29">
        <f>'[8]Pipeline Data'!M11</f>
        <v>0.59290322580645161</v>
      </c>
      <c r="M44" s="29"/>
      <c r="N44" s="29"/>
      <c r="O44" s="28">
        <f>'[8]Pipeline Data'!Y11</f>
        <v>0.65041935483870972</v>
      </c>
      <c r="P44" s="29"/>
      <c r="Q44" s="30"/>
      <c r="R44" s="29">
        <f>'[8]Pipeline Data'!V11</f>
        <v>0.65380344827586212</v>
      </c>
      <c r="S44" s="29"/>
      <c r="T44" s="29"/>
      <c r="U44" s="29">
        <v>0.95437700000000003</v>
      </c>
      <c r="V44" s="29"/>
      <c r="W44" s="28">
        <f>'[8]Pipeline Data'!G11</f>
        <v>0.59240000000000004</v>
      </c>
      <c r="X44" s="5"/>
      <c r="Y44" s="29">
        <f>'[8]Pipeline Data'!J11</f>
        <v>0.59460967741935489</v>
      </c>
      <c r="Z44" s="5"/>
    </row>
    <row r="45" spans="1:26" ht="13.5" thickBot="1" x14ac:dyDescent="0.25">
      <c r="C45" t="s">
        <v>57</v>
      </c>
      <c r="F45" s="31">
        <f>[8]SpecGravity!I25</f>
        <v>0.60507500000000003</v>
      </c>
      <c r="G45" s="18"/>
      <c r="H45" s="18"/>
      <c r="I45" s="32">
        <f>[8]SpecGravity!L25</f>
        <v>0.59584300000000001</v>
      </c>
      <c r="J45" s="20"/>
      <c r="K45" s="18"/>
      <c r="L45" s="32">
        <f>[8]SpecGravity!O25</f>
        <v>0.59351700000000007</v>
      </c>
      <c r="M45" s="18"/>
      <c r="N45" s="18"/>
      <c r="O45" s="31">
        <f>[8]SpecGravity!U25</f>
        <v>0.64913299999999996</v>
      </c>
      <c r="P45" s="18"/>
      <c r="Q45" s="20"/>
      <c r="R45" s="32">
        <f>[8]SpecGravity!R25</f>
        <v>0.65174799999999999</v>
      </c>
      <c r="S45" s="18"/>
      <c r="T45" s="18"/>
      <c r="U45" s="32">
        <v>0.591866</v>
      </c>
      <c r="V45" s="18"/>
      <c r="W45" s="31">
        <f>[8]SpecGravity!G25</f>
        <v>0.59067000000000003</v>
      </c>
      <c r="X45" s="20"/>
      <c r="Y45" s="32">
        <f>[8]SpecGravity!E25</f>
        <v>0.59329599999999993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7" x14ac:dyDescent="0.2">
      <c r="A2" s="47">
        <v>45170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x14ac:dyDescent="0.2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">
      <c r="A4" s="48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7" x14ac:dyDescent="0.2">
      <c r="A5" s="4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ht="13.5" thickBot="1" x14ac:dyDescent="0.25">
      <c r="F6" s="4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7" x14ac:dyDescent="0.2">
      <c r="F7" s="49" t="s">
        <v>2</v>
      </c>
      <c r="G7" s="50"/>
      <c r="H7" s="1"/>
      <c r="I7" s="50" t="s">
        <v>3</v>
      </c>
      <c r="J7" s="51"/>
      <c r="K7" s="2"/>
      <c r="L7" s="50" t="s">
        <v>4</v>
      </c>
      <c r="M7" s="50"/>
      <c r="N7" s="3"/>
      <c r="O7" s="49" t="s">
        <v>5</v>
      </c>
      <c r="P7" s="50"/>
      <c r="Q7" s="51"/>
      <c r="R7" s="49" t="s">
        <v>6</v>
      </c>
      <c r="S7" s="50"/>
      <c r="T7" s="50"/>
      <c r="U7" s="1"/>
      <c r="V7" s="1"/>
      <c r="W7" s="49" t="s">
        <v>7</v>
      </c>
      <c r="X7" s="51"/>
      <c r="Y7" s="52" t="s">
        <v>8</v>
      </c>
      <c r="Z7" s="53"/>
    </row>
    <row r="8" spans="1:27" x14ac:dyDescent="0.2">
      <c r="F8" s="56" t="s">
        <v>9</v>
      </c>
      <c r="G8" s="58"/>
      <c r="H8" s="37"/>
      <c r="I8" s="58" t="s">
        <v>9</v>
      </c>
      <c r="J8" s="57"/>
      <c r="K8" s="4"/>
      <c r="L8" s="46" t="s">
        <v>10</v>
      </c>
      <c r="M8" s="46"/>
      <c r="N8" s="5"/>
      <c r="O8" s="54" t="s">
        <v>2</v>
      </c>
      <c r="P8" s="46"/>
      <c r="Q8" s="55"/>
      <c r="R8" s="54" t="s">
        <v>11</v>
      </c>
      <c r="S8" s="46"/>
      <c r="T8" s="46"/>
      <c r="U8" s="46"/>
      <c r="V8" s="46"/>
      <c r="W8" s="54"/>
      <c r="X8" s="55"/>
      <c r="Y8" s="54"/>
      <c r="Z8" s="55"/>
    </row>
    <row r="9" spans="1:27" x14ac:dyDescent="0.2">
      <c r="F9" s="54">
        <v>66</v>
      </c>
      <c r="G9" s="46"/>
      <c r="I9" s="46">
        <v>11435</v>
      </c>
      <c r="J9" s="55"/>
      <c r="K9" s="4"/>
      <c r="L9" s="46" t="s">
        <v>12</v>
      </c>
      <c r="M9" s="46"/>
      <c r="N9" s="5"/>
      <c r="O9" s="54" t="s">
        <v>13</v>
      </c>
      <c r="P9" s="46"/>
      <c r="Q9" s="55"/>
      <c r="R9" s="54" t="s">
        <v>14</v>
      </c>
      <c r="S9" s="46"/>
      <c r="U9" s="46" t="s">
        <v>8</v>
      </c>
      <c r="V9" s="46"/>
      <c r="W9" s="54" t="s">
        <v>14</v>
      </c>
      <c r="X9" s="55"/>
      <c r="Y9" s="56" t="s">
        <v>14</v>
      </c>
      <c r="Z9" s="57"/>
    </row>
    <row r="10" spans="1:27" x14ac:dyDescent="0.2">
      <c r="A10" s="6"/>
      <c r="B10" s="6"/>
      <c r="C10" s="6"/>
      <c r="D10" s="6"/>
      <c r="E10" s="7"/>
      <c r="F10" s="59" t="s">
        <v>15</v>
      </c>
      <c r="G10" s="67"/>
      <c r="H10" s="67"/>
      <c r="I10" s="67"/>
      <c r="J10" s="60"/>
      <c r="K10" s="8"/>
      <c r="L10" s="67" t="s">
        <v>16</v>
      </c>
      <c r="M10" s="67"/>
      <c r="N10" s="7"/>
      <c r="O10" s="59" t="s">
        <v>16</v>
      </c>
      <c r="P10" s="67"/>
      <c r="Q10" s="60"/>
      <c r="R10" s="59" t="s">
        <v>16</v>
      </c>
      <c r="S10" s="67"/>
      <c r="T10" s="67"/>
      <c r="U10" s="67" t="s">
        <v>16</v>
      </c>
      <c r="V10" s="67"/>
      <c r="W10" s="59" t="s">
        <v>16</v>
      </c>
      <c r="X10" s="60"/>
      <c r="Y10" s="59" t="s">
        <v>16</v>
      </c>
      <c r="Z10" s="60"/>
    </row>
    <row r="11" spans="1:27" x14ac:dyDescent="0.2">
      <c r="F11" s="4"/>
      <c r="J11" s="5"/>
      <c r="O11" s="4"/>
      <c r="Q11" s="5"/>
      <c r="W11" s="4"/>
      <c r="X11" s="5"/>
      <c r="Y11" s="4"/>
      <c r="Z11" s="42"/>
    </row>
    <row r="12" spans="1:27" x14ac:dyDescent="0.2">
      <c r="A12" s="44" t="s">
        <v>17</v>
      </c>
      <c r="B12" s="44"/>
      <c r="C12" s="44"/>
      <c r="D12" s="44"/>
      <c r="E12" s="9"/>
      <c r="F12" s="61">
        <f>('[9]Pipeline Data'!F7)-1</f>
        <v>45169</v>
      </c>
      <c r="G12" s="62"/>
      <c r="I12" s="62">
        <f>('[9]Pipeline Data'!F7)-1</f>
        <v>45169</v>
      </c>
      <c r="J12" s="63"/>
      <c r="K12" s="64">
        <f>('[9]Pipeline Data'!F7)-1</f>
        <v>45169</v>
      </c>
      <c r="L12" s="65"/>
      <c r="M12" s="65"/>
      <c r="N12" s="66"/>
      <c r="O12" s="64">
        <f>('[9]Pipeline Data'!F7)-1</f>
        <v>45169</v>
      </c>
      <c r="P12" s="65"/>
      <c r="Q12" s="66"/>
      <c r="R12" s="64">
        <f>('[9]Pipeline Data'!F7)-1</f>
        <v>45169</v>
      </c>
      <c r="S12" s="65"/>
      <c r="T12" s="66"/>
      <c r="U12" s="43" t="s">
        <v>14</v>
      </c>
      <c r="V12" s="43" t="s">
        <v>14</v>
      </c>
      <c r="W12" s="65">
        <f>K12</f>
        <v>45169</v>
      </c>
      <c r="X12" s="66"/>
      <c r="Y12" s="64">
        <f>('[9]Pipeline Data'!F7)-1</f>
        <v>45169</v>
      </c>
      <c r="Z12" s="66"/>
      <c r="AA12" s="10"/>
    </row>
    <row r="13" spans="1:27" x14ac:dyDescent="0.2">
      <c r="F13" s="54" t="s">
        <v>18</v>
      </c>
      <c r="G13" s="46"/>
      <c r="I13" s="46" t="s">
        <v>19</v>
      </c>
      <c r="J13" s="55"/>
      <c r="K13" s="56" t="s">
        <v>19</v>
      </c>
      <c r="L13" s="58"/>
      <c r="M13" s="58"/>
      <c r="N13" s="57"/>
      <c r="O13" s="56" t="s">
        <v>19</v>
      </c>
      <c r="P13" s="58"/>
      <c r="Q13" s="57"/>
      <c r="R13" s="56" t="s">
        <v>19</v>
      </c>
      <c r="S13" s="58"/>
      <c r="T13" s="58"/>
      <c r="W13" s="56" t="s">
        <v>19</v>
      </c>
      <c r="X13" s="57"/>
      <c r="Y13" s="56" t="s">
        <v>19</v>
      </c>
      <c r="Z13" s="57"/>
    </row>
    <row r="14" spans="1:27" x14ac:dyDescent="0.2">
      <c r="A14" t="s">
        <v>20</v>
      </c>
      <c r="F14" s="54" t="s">
        <v>21</v>
      </c>
      <c r="G14" s="46"/>
      <c r="I14" s="46" t="s">
        <v>21</v>
      </c>
      <c r="J14" s="55"/>
      <c r="L14" s="46" t="s">
        <v>21</v>
      </c>
      <c r="M14" s="46"/>
      <c r="O14" s="54" t="s">
        <v>21</v>
      </c>
      <c r="P14" s="46"/>
      <c r="Q14" s="55"/>
      <c r="R14" s="54" t="s">
        <v>21</v>
      </c>
      <c r="S14" s="46"/>
      <c r="T14" s="46"/>
      <c r="U14" s="46" t="s">
        <v>21</v>
      </c>
      <c r="V14" s="46"/>
      <c r="W14" s="54" t="s">
        <v>21</v>
      </c>
      <c r="X14" s="55"/>
      <c r="Y14" s="54" t="s">
        <v>21</v>
      </c>
      <c r="Z14" s="55"/>
    </row>
    <row r="15" spans="1:27" x14ac:dyDescent="0.2">
      <c r="F15" s="4"/>
      <c r="J15" s="5"/>
      <c r="O15" s="4"/>
      <c r="Q15" s="5"/>
      <c r="W15" s="4"/>
      <c r="X15" s="5"/>
      <c r="Y15" s="4"/>
      <c r="Z15" s="5"/>
    </row>
    <row r="16" spans="1:27" x14ac:dyDescent="0.2">
      <c r="A16" s="68" t="s">
        <v>22</v>
      </c>
      <c r="B16" s="68"/>
      <c r="C16" s="68"/>
      <c r="D16" t="s">
        <v>23</v>
      </c>
      <c r="F16" s="11">
        <f>'[9]Pipeline Data'!P13</f>
        <v>1.4609580645161291</v>
      </c>
      <c r="G16" s="12" t="s">
        <v>24</v>
      </c>
      <c r="I16" s="13">
        <f>'[9]Pipeline Data'!S13</f>
        <v>0.36311612903225809</v>
      </c>
      <c r="J16" s="14" t="s">
        <v>24</v>
      </c>
      <c r="L16" s="13">
        <f>'[9]Pipeline Data'!M13</f>
        <v>0.31225806451612909</v>
      </c>
      <c r="M16" s="12" t="s">
        <v>24</v>
      </c>
      <c r="O16" s="11">
        <f>'[9]Pipeline Data'!Y13</f>
        <v>2.6629032258064518</v>
      </c>
      <c r="P16" s="12" t="s">
        <v>24</v>
      </c>
      <c r="Q16" s="5"/>
      <c r="R16" s="13">
        <f>'[9]Pipeline Data'!V13</f>
        <v>2.6140166666666662</v>
      </c>
      <c r="S16" s="12" t="s">
        <v>24</v>
      </c>
      <c r="U16" s="13">
        <v>1.4158599999999999</v>
      </c>
      <c r="V16" s="12" t="s">
        <v>24</v>
      </c>
      <c r="W16" s="11">
        <f>'[9]Pipeline Data'!G13</f>
        <v>0.92369999999999997</v>
      </c>
      <c r="X16" s="14" t="s">
        <v>24</v>
      </c>
      <c r="Y16" s="11">
        <f>'[9]Pipeline Data'!J13</f>
        <v>0.90124516129032239</v>
      </c>
      <c r="Z16" s="14" t="s">
        <v>24</v>
      </c>
    </row>
    <row r="17" spans="1:26" ht="13.5" customHeight="1" x14ac:dyDescent="0.2">
      <c r="A17" t="s">
        <v>25</v>
      </c>
      <c r="D17" t="s">
        <v>26</v>
      </c>
      <c r="F17" s="11">
        <f>'[9]Pipeline Data'!P14</f>
        <v>0.70875483870967748</v>
      </c>
      <c r="I17" s="13">
        <f>'[9]Pipeline Data'!S14</f>
        <v>0.25137419354838708</v>
      </c>
      <c r="J17" s="5"/>
      <c r="L17" s="13">
        <f>'[9]Pipeline Data'!M14</f>
        <v>0.21999999999999997</v>
      </c>
      <c r="O17" s="11">
        <f>'[9]Pipeline Data'!Y14</f>
        <v>0.98625806451612885</v>
      </c>
      <c r="Q17" s="5"/>
      <c r="R17" s="13">
        <f>'[9]Pipeline Data'!V14</f>
        <v>1.0108233333333334</v>
      </c>
      <c r="U17" s="13">
        <v>0.95437700000000003</v>
      </c>
      <c r="W17" s="11">
        <f>'[9]Pipeline Data'!G14</f>
        <v>0.35909999999999997</v>
      </c>
      <c r="X17" s="5"/>
      <c r="Y17" s="11">
        <f>'[9]Pipeline Data'!J14</f>
        <v>0.53401935483870966</v>
      </c>
      <c r="Z17" s="5"/>
    </row>
    <row r="18" spans="1:26" x14ac:dyDescent="0.2">
      <c r="A18" t="s">
        <v>27</v>
      </c>
      <c r="D18" t="s">
        <v>28</v>
      </c>
      <c r="F18" s="11">
        <f>'[9]Pipeline Data'!P15</f>
        <v>91.974616129032256</v>
      </c>
      <c r="I18" s="13">
        <f>'[9]Pipeline Data'!S15</f>
        <v>92.614690322580657</v>
      </c>
      <c r="J18" s="5"/>
      <c r="L18" s="13">
        <f>'[9]Pipeline Data'!M15</f>
        <v>92.473225806451595</v>
      </c>
      <c r="O18" s="11">
        <f>'[9]Pipeline Data'!Y15</f>
        <v>81.489649999999997</v>
      </c>
      <c r="Q18" s="5"/>
      <c r="R18" s="13">
        <f>'[9]Pipeline Data'!V15</f>
        <v>80.756640000000004</v>
      </c>
      <c r="U18" s="13">
        <v>93.925799999999995</v>
      </c>
      <c r="W18" s="11">
        <f>'[9]Pipeline Data'!G15</f>
        <v>92.075800000000001</v>
      </c>
      <c r="X18" s="5"/>
      <c r="Y18" s="11">
        <f>'[9]Pipeline Data'!J15</f>
        <v>93.58530967741936</v>
      </c>
      <c r="Z18" s="5"/>
    </row>
    <row r="19" spans="1:26" x14ac:dyDescent="0.2">
      <c r="A19" t="s">
        <v>29</v>
      </c>
      <c r="D19" t="s">
        <v>30</v>
      </c>
      <c r="F19" s="11">
        <f>'[9]Pipeline Data'!P16</f>
        <v>5.288332258064516</v>
      </c>
      <c r="I19" s="13">
        <f>'[9]Pipeline Data'!S16</f>
        <v>6.3736548387096779</v>
      </c>
      <c r="J19" s="5"/>
      <c r="L19" s="13">
        <f>'[9]Pipeline Data'!M16</f>
        <v>6.6619354838709688</v>
      </c>
      <c r="O19" s="11">
        <f>'[9]Pipeline Data'!Y16</f>
        <v>14.088709677419351</v>
      </c>
      <c r="Q19" s="5"/>
      <c r="R19" s="13">
        <f>'[9]Pipeline Data'!V16</f>
        <v>14.821033333333329</v>
      </c>
      <c r="U19" s="13">
        <v>2.9041999999999999</v>
      </c>
      <c r="W19" s="11">
        <f>'[9]Pipeline Data'!G16</f>
        <v>6.3148</v>
      </c>
      <c r="X19" s="5"/>
      <c r="Y19" s="11">
        <f>'[9]Pipeline Data'!J16</f>
        <v>4.4579806451612889</v>
      </c>
      <c r="Z19" s="5"/>
    </row>
    <row r="20" spans="1:26" x14ac:dyDescent="0.2">
      <c r="A20" t="s">
        <v>31</v>
      </c>
      <c r="D20" t="s">
        <v>32</v>
      </c>
      <c r="F20" s="11">
        <f>'[9]Pipeline Data'!P17</f>
        <v>0.46509032258064509</v>
      </c>
      <c r="I20" s="13">
        <f>'[9]Pipeline Data'!S17</f>
        <v>0.31903548387096775</v>
      </c>
      <c r="J20" s="5"/>
      <c r="L20" s="13">
        <f>'[9]Pipeline Data'!M17</f>
        <v>0.2435483870967742</v>
      </c>
      <c r="O20" s="11">
        <f>'[9]Pipeline Data'!Y17</f>
        <v>0.71154838709677393</v>
      </c>
      <c r="Q20" s="5"/>
      <c r="R20" s="13">
        <f>'[9]Pipeline Data'!V17</f>
        <v>0.74492333333333316</v>
      </c>
      <c r="U20" s="13">
        <v>0.56200000000000006</v>
      </c>
      <c r="W20" s="11">
        <f>'[9]Pipeline Data'!G17</f>
        <v>0.2878</v>
      </c>
      <c r="X20" s="5"/>
      <c r="Y20" s="11">
        <f>'[9]Pipeline Data'!J17</f>
        <v>0.35616451612903233</v>
      </c>
      <c r="Z20" s="5"/>
    </row>
    <row r="21" spans="1:26" x14ac:dyDescent="0.2">
      <c r="A21" t="s">
        <v>33</v>
      </c>
      <c r="D21" t="s">
        <v>34</v>
      </c>
      <c r="F21" s="11">
        <f>'[9]Pipeline Data'!P18</f>
        <v>2.4761290322580655E-2</v>
      </c>
      <c r="I21" s="13">
        <f>'[9]Pipeline Data'!S18</f>
        <v>3.1393548387096772E-2</v>
      </c>
      <c r="J21" s="5"/>
      <c r="L21" s="13">
        <f>'[9]Pipeline Data'!M18</f>
        <v>3.6774193548387117E-2</v>
      </c>
      <c r="O21" s="11">
        <f>'[9]Pipeline Data'!Y18</f>
        <v>1.9580645161290329E-2</v>
      </c>
      <c r="Q21" s="5"/>
      <c r="R21" s="13">
        <f>'[9]Pipeline Data'!V18</f>
        <v>1.834333333333333E-2</v>
      </c>
      <c r="U21" s="13">
        <v>6.8000000000000005E-2</v>
      </c>
      <c r="W21" s="11">
        <f>'[9]Pipeline Data'!G18</f>
        <v>4.4999999999999997E-3</v>
      </c>
      <c r="X21" s="5"/>
      <c r="Y21" s="11">
        <f>'[9]Pipeline Data'!J18</f>
        <v>2.2583870967741938E-2</v>
      </c>
      <c r="Z21" s="5"/>
    </row>
    <row r="22" spans="1:26" x14ac:dyDescent="0.2">
      <c r="A22" t="s">
        <v>35</v>
      </c>
      <c r="D22" t="s">
        <v>34</v>
      </c>
      <c r="F22" s="11">
        <f>'[9]Pipeline Data'!P19</f>
        <v>4.8480645161290324E-2</v>
      </c>
      <c r="I22" s="13">
        <f>'[9]Pipeline Data'!S19</f>
        <v>3.1803225806451611E-2</v>
      </c>
      <c r="J22" s="5"/>
      <c r="L22" s="13">
        <f>'[9]Pipeline Data'!M19</f>
        <v>3.7419354838709694E-2</v>
      </c>
      <c r="O22" s="11">
        <f>'[9]Pipeline Data'!Y19</f>
        <v>3.9451612903225818E-2</v>
      </c>
      <c r="Q22" s="5"/>
      <c r="R22" s="13">
        <f>'[9]Pipeline Data'!V19</f>
        <v>3.5230000000000004E-2</v>
      </c>
      <c r="U22" s="13">
        <v>9.35E-2</v>
      </c>
      <c r="W22" s="11">
        <f>'[9]Pipeline Data'!G19</f>
        <v>4.8999999999999998E-3</v>
      </c>
      <c r="X22" s="5"/>
      <c r="Y22" s="11">
        <f>'[9]Pipeline Data'!J19</f>
        <v>3.7093548387096768E-2</v>
      </c>
      <c r="Z22" s="5"/>
    </row>
    <row r="23" spans="1:26" x14ac:dyDescent="0.2">
      <c r="A23" t="s">
        <v>36</v>
      </c>
      <c r="D23" t="s">
        <v>37</v>
      </c>
      <c r="F23" s="11">
        <f>'[9]Pipeline Data'!P20</f>
        <v>8.0419354838709677E-3</v>
      </c>
      <c r="I23" s="13">
        <f>'[9]Pipeline Data'!S20</f>
        <v>6.409677419354839E-3</v>
      </c>
      <c r="J23" s="5"/>
      <c r="L23" s="13">
        <f>'[9]Pipeline Data'!M20</f>
        <v>1.1935483870967746E-2</v>
      </c>
      <c r="O23" s="11">
        <f>'[9]Pipeline Data'!Y20</f>
        <v>2.5806451612903239E-3</v>
      </c>
      <c r="Q23" s="5"/>
      <c r="R23" s="13">
        <f>'[9]Pipeline Data'!V20</f>
        <v>1.9500000000000001E-3</v>
      </c>
      <c r="U23" s="13">
        <v>2.47E-2</v>
      </c>
      <c r="W23" s="11">
        <f>'[9]Pipeline Data'!G20</f>
        <v>5.3E-3</v>
      </c>
      <c r="X23" s="5"/>
      <c r="Y23" s="11">
        <f>'[9]Pipeline Data'!J20</f>
        <v>3.7822580645161287E-2</v>
      </c>
      <c r="Z23" s="5"/>
    </row>
    <row r="24" spans="1:26" x14ac:dyDescent="0.2">
      <c r="A24" t="s">
        <v>38</v>
      </c>
      <c r="D24" t="s">
        <v>37</v>
      </c>
      <c r="F24" s="11">
        <f>'[9]Pipeline Data'!P21</f>
        <v>7.7000000000000002E-3</v>
      </c>
      <c r="I24" s="13">
        <f>'[9]Pipeline Data'!S21</f>
        <v>3.338709677419355E-3</v>
      </c>
      <c r="J24" s="5"/>
      <c r="L24" s="13">
        <f>'[9]Pipeline Data'!M21</f>
        <v>6.4516129032258064E-3</v>
      </c>
      <c r="O24" s="11">
        <f>'[9]Pipeline Data'!Y21</f>
        <v>2.7741935483870978E-3</v>
      </c>
      <c r="Q24" s="5"/>
      <c r="R24" s="13">
        <f>'[9]Pipeline Data'!V21</f>
        <v>1.9299999999999999E-3</v>
      </c>
      <c r="U24" s="13">
        <v>2.0400000000000001E-2</v>
      </c>
      <c r="W24" s="11">
        <f>'[9]Pipeline Data'!G21</f>
        <v>4.3E-3</v>
      </c>
      <c r="X24" s="5"/>
      <c r="Y24" s="11">
        <f>'[9]Pipeline Data'!J21</f>
        <v>3.0722580645161292E-2</v>
      </c>
      <c r="Z24" s="5"/>
    </row>
    <row r="25" spans="1:26" x14ac:dyDescent="0.2">
      <c r="A25" t="s">
        <v>39</v>
      </c>
      <c r="D25" t="s">
        <v>40</v>
      </c>
      <c r="F25" s="11">
        <f>'[9]Pipeline Data'!P22</f>
        <v>1.3251612903225806E-2</v>
      </c>
      <c r="I25" s="13">
        <f>'[9]Pipeline Data'!S22</f>
        <v>5.2064516129032255E-3</v>
      </c>
      <c r="J25" s="5"/>
      <c r="L25" s="13">
        <f>'[9]Pipeline Data'!M22</f>
        <v>0</v>
      </c>
      <c r="O25" s="11">
        <f>'[9]Pipeline Data'!Y22</f>
        <v>0</v>
      </c>
      <c r="Q25" s="5"/>
      <c r="R25" s="13">
        <f>'[9]Pipeline Data'!V22</f>
        <v>3.6666666666666666E-5</v>
      </c>
      <c r="U25" s="13">
        <v>3.0349999999999999E-2</v>
      </c>
      <c r="W25" s="11">
        <f>'[9]Pipeline Data'!G22</f>
        <v>3.5999999999999999E-3</v>
      </c>
      <c r="X25" s="5"/>
      <c r="Y25" s="11">
        <f>'[9]Pipeline Data'!J22</f>
        <v>3.686774193548388E-2</v>
      </c>
      <c r="Z25" s="5"/>
    </row>
    <row r="26" spans="1:26" x14ac:dyDescent="0.2">
      <c r="A26" s="44" t="s">
        <v>41</v>
      </c>
      <c r="B26" s="44"/>
      <c r="C26" s="44"/>
      <c r="D26" t="s">
        <v>42</v>
      </c>
      <c r="F26" s="11">
        <f>'[9]Pipeline Data'!P23</f>
        <v>0</v>
      </c>
      <c r="I26" s="13">
        <f>'[9]Pipeline Data'!S23</f>
        <v>0</v>
      </c>
      <c r="J26" s="5"/>
      <c r="L26" s="13">
        <f>'[9]Pipeline Data'!M23</f>
        <v>0</v>
      </c>
      <c r="O26" s="11">
        <f>'[9]Pipeline Data'!Y23</f>
        <v>0</v>
      </c>
      <c r="Q26" s="5"/>
      <c r="R26" s="13">
        <f>'[9]Pipeline Data'!V23</f>
        <v>0</v>
      </c>
      <c r="U26" s="13">
        <v>0</v>
      </c>
      <c r="W26" s="11">
        <f>'[9]Pipeline Data'!G23</f>
        <v>1.61E-2</v>
      </c>
      <c r="X26" s="5"/>
      <c r="Y26" s="11">
        <f>'[9]Pipeline Data'!J23</f>
        <v>0</v>
      </c>
      <c r="Z26" s="5"/>
    </row>
    <row r="27" spans="1:26" x14ac:dyDescent="0.2">
      <c r="A27" t="s">
        <v>43</v>
      </c>
      <c r="D27" t="s">
        <v>44</v>
      </c>
      <c r="F27" s="11">
        <f>'[9]Pipeline Data'!P24</f>
        <v>0</v>
      </c>
      <c r="I27" s="13">
        <f>'[9]Pipeline Data'!S24</f>
        <v>0</v>
      </c>
      <c r="J27" s="5"/>
      <c r="L27" s="13">
        <f>'[9]Pipeline Data'!M24</f>
        <v>0</v>
      </c>
      <c r="O27" s="11">
        <f>'[9]Pipeline Data'!Y24</f>
        <v>0</v>
      </c>
      <c r="Q27" s="5"/>
      <c r="R27" s="13">
        <f>'[9]Pipeline Data'!V24</f>
        <v>0</v>
      </c>
      <c r="U27" s="13">
        <v>0</v>
      </c>
      <c r="W27" s="11">
        <f>'[9]Pipeline Data'!G24</f>
        <v>0</v>
      </c>
      <c r="X27" s="5"/>
      <c r="Y27" s="11">
        <f>'[9]Pipeline Data'!J24</f>
        <v>0</v>
      </c>
      <c r="Z27" s="5"/>
    </row>
    <row r="28" spans="1:26" x14ac:dyDescent="0.2">
      <c r="A28" t="s">
        <v>45</v>
      </c>
      <c r="D28" t="s">
        <v>46</v>
      </c>
      <c r="F28" s="11">
        <f>'[9]Pipeline Data'!P25</f>
        <v>0</v>
      </c>
      <c r="I28" s="13">
        <f>'[9]Pipeline Data'!S25</f>
        <v>0</v>
      </c>
      <c r="J28" s="5"/>
      <c r="L28" s="13">
        <f>'[9]Pipeline Data'!M25</f>
        <v>0</v>
      </c>
      <c r="O28" s="11">
        <f>'[9]Pipeline Data'!Y25</f>
        <v>0</v>
      </c>
      <c r="Q28" s="5"/>
      <c r="R28" s="13">
        <f>'[9]Pipeline Data'!V25</f>
        <v>0</v>
      </c>
      <c r="U28" s="13">
        <v>0</v>
      </c>
      <c r="W28" s="11">
        <f>'[9]Pipeline Data'!G25</f>
        <v>0</v>
      </c>
      <c r="X28" s="5"/>
      <c r="Y28" s="11">
        <f>'[9]Pipeline Data'!J25</f>
        <v>0</v>
      </c>
      <c r="Z28" s="5"/>
    </row>
    <row r="29" spans="1:26" x14ac:dyDescent="0.2">
      <c r="A29" t="s">
        <v>47</v>
      </c>
      <c r="D29" t="s">
        <v>48</v>
      </c>
      <c r="F29" s="15">
        <f>'[9]Pipeline Data'!P26</f>
        <v>0</v>
      </c>
      <c r="I29" s="16">
        <f>'[9]Pipeline Data'!S26</f>
        <v>0</v>
      </c>
      <c r="J29" s="5"/>
      <c r="L29" s="16">
        <f>'[9]Pipeline Data'!M26</f>
        <v>0</v>
      </c>
      <c r="O29" s="15">
        <f>'[9]Pipeline Data'!Y26</f>
        <v>0</v>
      </c>
      <c r="Q29" s="5"/>
      <c r="R29" s="16">
        <f>'[9]Pipeline Data'!V26</f>
        <v>0</v>
      </c>
      <c r="U29" s="16">
        <v>0</v>
      </c>
      <c r="W29" s="15">
        <f>'[9]Pipeline Data'!G26</f>
        <v>0</v>
      </c>
      <c r="X29" s="5"/>
      <c r="Y29" s="15">
        <f>'[9]Pipeline Data'!J26</f>
        <v>0</v>
      </c>
      <c r="Z29" s="5"/>
    </row>
    <row r="30" spans="1:26" x14ac:dyDescent="0.2">
      <c r="F30" s="4"/>
      <c r="J30" s="5"/>
      <c r="O30" s="4"/>
      <c r="Q30" s="5"/>
      <c r="W30" s="4"/>
      <c r="X30" s="5"/>
      <c r="Y30" s="4"/>
      <c r="Z30" s="5"/>
    </row>
    <row r="31" spans="1:26" ht="13.5" thickBot="1" x14ac:dyDescent="0.25">
      <c r="F31" s="17">
        <f>SUM(F16:F29)</f>
        <v>99.999987096774205</v>
      </c>
      <c r="G31" s="18" t="s">
        <v>24</v>
      </c>
      <c r="H31" s="18"/>
      <c r="I31" s="19">
        <f>SUM(I16:I29)</f>
        <v>100.00002258064519</v>
      </c>
      <c r="J31" s="20" t="s">
        <v>24</v>
      </c>
      <c r="K31" s="18"/>
      <c r="L31" s="19">
        <f>SUM(L16:L29)</f>
        <v>100.00354838709674</v>
      </c>
      <c r="M31" s="18" t="s">
        <v>24</v>
      </c>
      <c r="N31" s="18"/>
      <c r="O31" s="17">
        <f>SUM(O16:O29)</f>
        <v>100.00345645161288</v>
      </c>
      <c r="P31" s="18" t="s">
        <v>24</v>
      </c>
      <c r="Q31" s="20"/>
      <c r="R31" s="19">
        <f>SUM(R16:R29)</f>
        <v>100.00492666666668</v>
      </c>
      <c r="S31" s="18" t="s">
        <v>24</v>
      </c>
      <c r="T31" s="18"/>
      <c r="U31" s="19">
        <f>ROUND(U16,2)+ROUND(U17,2)+ROUND(U18,2)+ROUND(U19,2)+ROUND(U20,2)+ROUND(U21,2)+ROUND(U22,2)+ROUND(U23,2)+ROUND(U24,2)+ROUND(U25,2)+ROUND(U26,2)+ROUND(U27,2)+ROUND(U28,2)+ROUND(U29,2)</f>
        <v>99.990000000000009</v>
      </c>
      <c r="V31" s="18" t="s">
        <v>24</v>
      </c>
      <c r="W31" s="17">
        <f>SUM(W16:W29)</f>
        <v>99.999900000000011</v>
      </c>
      <c r="X31" s="20" t="s">
        <v>24</v>
      </c>
      <c r="Y31" s="17">
        <f>SUM(Y16:Y29)</f>
        <v>99.999809677419336</v>
      </c>
      <c r="Z31" s="20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1" t="s">
        <v>52</v>
      </c>
      <c r="B37" s="21"/>
    </row>
    <row r="38" spans="1:26" ht="13.5" thickBot="1" x14ac:dyDescent="0.25">
      <c r="L38" s="22"/>
    </row>
    <row r="39" spans="1:26" x14ac:dyDescent="0.2">
      <c r="C39" t="s">
        <v>53</v>
      </c>
      <c r="F39" s="23">
        <f>'[9]Pipeline Data'!P9</f>
        <v>1042.649322580645</v>
      </c>
      <c r="G39" s="1"/>
      <c r="H39" s="1"/>
      <c r="I39" s="24">
        <f>'[9]Pipeline Data'!S9</f>
        <v>1063.807258064516</v>
      </c>
      <c r="J39" s="3"/>
      <c r="K39" s="1"/>
      <c r="L39" s="24">
        <f>'[9]Pipeline Data'!M9</f>
        <v>1066.0403225806449</v>
      </c>
      <c r="M39" s="1"/>
      <c r="N39" s="1"/>
      <c r="O39" s="23">
        <f>'[9]Pipeline Data'!Y9</f>
        <v>1097.4523548387097</v>
      </c>
      <c r="P39" s="1"/>
      <c r="Q39" s="3"/>
      <c r="R39" s="24">
        <f>'[9]Pipeline Data'!V9</f>
        <v>1103.28</v>
      </c>
      <c r="S39" s="1"/>
      <c r="T39" s="1"/>
      <c r="U39" s="24">
        <v>1027.43</v>
      </c>
      <c r="V39" s="1"/>
      <c r="W39" s="23">
        <f>'[9]Pipeline Data'!G9</f>
        <v>1054.6959999999999</v>
      </c>
      <c r="X39" s="3"/>
      <c r="Y39" s="24">
        <f>'[9]Pipeline Data'!J9</f>
        <v>1044.3935483870971</v>
      </c>
      <c r="Z39" s="3"/>
    </row>
    <row r="40" spans="1:26" x14ac:dyDescent="0.2">
      <c r="C40" t="s">
        <v>54</v>
      </c>
      <c r="F40" s="25">
        <f>[9]HeatingValue!N26</f>
        <v>1040.27</v>
      </c>
      <c r="I40" s="26">
        <f>[9]HeatingValue!Q26</f>
        <v>1061.3900000000001</v>
      </c>
      <c r="J40" s="5"/>
      <c r="L40" s="26">
        <f>[9]HeatingValue!T26</f>
        <v>1063.68</v>
      </c>
      <c r="O40" s="25">
        <f>[9]HeatingValue!Z26</f>
        <v>1094.69</v>
      </c>
      <c r="Q40" s="5"/>
      <c r="R40" s="25">
        <f>[9]HeatingValue!W26</f>
        <v>1101.01</v>
      </c>
      <c r="U40" s="27">
        <v>1024.7</v>
      </c>
      <c r="W40" s="25">
        <f>[9]HeatingValue!K26</f>
        <v>1051.77</v>
      </c>
      <c r="X40" s="5"/>
      <c r="Y40" s="25">
        <f>[9]HeatingValue!E26</f>
        <v>1042.29</v>
      </c>
      <c r="Z40" s="5"/>
    </row>
    <row r="41" spans="1:26" x14ac:dyDescent="0.2">
      <c r="F41" s="4"/>
      <c r="J41" s="5"/>
      <c r="O41" s="4"/>
      <c r="Q41" s="5"/>
      <c r="W41" s="4"/>
      <c r="X41" s="5"/>
      <c r="Z41" s="5"/>
    </row>
    <row r="42" spans="1:26" x14ac:dyDescent="0.2">
      <c r="A42" s="21" t="s">
        <v>55</v>
      </c>
      <c r="B42" s="21"/>
      <c r="F42" s="4"/>
      <c r="J42" s="5"/>
      <c r="O42" s="4"/>
      <c r="Q42" s="5"/>
      <c r="W42" s="4"/>
      <c r="X42" s="5"/>
      <c r="Z42" s="5"/>
    </row>
    <row r="43" spans="1:26" ht="9" customHeight="1" x14ac:dyDescent="0.2">
      <c r="F43" s="4"/>
      <c r="J43" s="5"/>
      <c r="O43" s="4"/>
      <c r="Q43" s="5"/>
      <c r="W43" s="4"/>
      <c r="X43" s="5"/>
      <c r="Z43" s="5"/>
    </row>
    <row r="44" spans="1:26" x14ac:dyDescent="0.2">
      <c r="C44" t="s">
        <v>56</v>
      </c>
      <c r="F44" s="28">
        <f>'[9]Pipeline Data'!P11</f>
        <v>0.59972580645161278</v>
      </c>
      <c r="G44" s="29"/>
      <c r="H44" s="29"/>
      <c r="I44" s="29">
        <f>'[9]Pipeline Data'!S11</f>
        <v>0.59415806451612907</v>
      </c>
      <c r="J44" s="30"/>
      <c r="K44" s="29"/>
      <c r="L44" s="29">
        <f>'[9]Pipeline Data'!M11</f>
        <v>0.59290322580645172</v>
      </c>
      <c r="M44" s="29"/>
      <c r="N44" s="29"/>
      <c r="O44" s="28">
        <f>'[9]Pipeline Data'!Y11</f>
        <v>0.65177419354838706</v>
      </c>
      <c r="P44" s="29"/>
      <c r="Q44" s="30"/>
      <c r="R44" s="29">
        <f>'[9]Pipeline Data'!V11</f>
        <v>0.65538333333333343</v>
      </c>
      <c r="S44" s="29"/>
      <c r="T44" s="29"/>
      <c r="U44" s="29">
        <v>0.95437700000000003</v>
      </c>
      <c r="V44" s="29"/>
      <c r="W44" s="28">
        <f>'[9]Pipeline Data'!G11</f>
        <v>0.59599999999999997</v>
      </c>
      <c r="X44" s="5"/>
      <c r="Y44" s="29">
        <f>'[9]Pipeline Data'!J11</f>
        <v>0.59212258064516121</v>
      </c>
      <c r="Z44" s="5"/>
    </row>
    <row r="45" spans="1:26" ht="13.5" thickBot="1" x14ac:dyDescent="0.25">
      <c r="C45" t="s">
        <v>57</v>
      </c>
      <c r="F45" s="31">
        <f>[9]SpecGravity!I25</f>
        <v>0.59828899999999996</v>
      </c>
      <c r="G45" s="18"/>
      <c r="H45" s="18"/>
      <c r="I45" s="32">
        <f>[9]SpecGravity!L25</f>
        <v>0.59268600000000005</v>
      </c>
      <c r="J45" s="20"/>
      <c r="K45" s="18"/>
      <c r="L45" s="32">
        <f>[9]SpecGravity!O25</f>
        <v>0.59311700000000001</v>
      </c>
      <c r="M45" s="18"/>
      <c r="N45" s="18"/>
      <c r="O45" s="31">
        <f>[9]SpecGravity!U25</f>
        <v>0.65010099999999993</v>
      </c>
      <c r="P45" s="18"/>
      <c r="Q45" s="20"/>
      <c r="R45" s="32">
        <f>[9]SpecGravity!R25</f>
        <v>0.65391099999999991</v>
      </c>
      <c r="S45" s="18"/>
      <c r="T45" s="18"/>
      <c r="U45" s="32">
        <v>0.591866</v>
      </c>
      <c r="V45" s="18"/>
      <c r="W45" s="31">
        <f>[9]SpecGravity!G25</f>
        <v>0.5942869999999999</v>
      </c>
      <c r="X45" s="20"/>
      <c r="Y45" s="32">
        <f>[9]SpecGravity!E25</f>
        <v>0.59075999999999995</v>
      </c>
      <c r="Z45" s="20"/>
    </row>
    <row r="46" spans="1:26" ht="11.25" customHeight="1" x14ac:dyDescent="0.2">
      <c r="Y46" s="33"/>
    </row>
    <row r="47" spans="1:26" x14ac:dyDescent="0.2">
      <c r="A47" s="38" t="s">
        <v>58</v>
      </c>
      <c r="B47" s="12"/>
      <c r="C47" s="12"/>
      <c r="Y47" s="33"/>
    </row>
    <row r="48" spans="1:26" x14ac:dyDescent="0.2">
      <c r="A48" s="34" t="s">
        <v>14</v>
      </c>
      <c r="B48" s="35"/>
      <c r="Y48" s="33"/>
    </row>
    <row r="49" spans="3:25" x14ac:dyDescent="0.2">
      <c r="C49" s="36" t="s">
        <v>14</v>
      </c>
    </row>
    <row r="51" spans="3:25" x14ac:dyDescent="0.2">
      <c r="Y51" s="33"/>
    </row>
    <row r="52" spans="3:25" x14ac:dyDescent="0.2">
      <c r="Y52" s="33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Borders, Chad</cp:lastModifiedBy>
  <cp:lastPrinted>2015-06-19T15:00:20Z</cp:lastPrinted>
  <dcterms:created xsi:type="dcterms:W3CDTF">1999-08-09T16:10:18Z</dcterms:created>
  <dcterms:modified xsi:type="dcterms:W3CDTF">2023-12-05T19:06:43Z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826ce-7c18-471d-9596-93de5bae332e_Enabled">
    <vt:lpwstr>true</vt:lpwstr>
  </property>
  <property fmtid="{D5CDD505-2E9C-101B-9397-08002B2CF9AE}" pid="3" name="MSIP_Label_ed3826ce-7c18-471d-9596-93de5bae332e_SetDate">
    <vt:lpwstr>2022-10-05T17:42:00Z</vt:lpwstr>
  </property>
  <property fmtid="{D5CDD505-2E9C-101B-9397-08002B2CF9AE}" pid="4" name="MSIP_Label_ed3826ce-7c18-471d-9596-93de5bae332e_Method">
    <vt:lpwstr>Standard</vt:lpwstr>
  </property>
  <property fmtid="{D5CDD505-2E9C-101B-9397-08002B2CF9AE}" pid="5" name="MSIP_Label_ed3826ce-7c18-471d-9596-93de5bae332e_Name">
    <vt:lpwstr>Internal</vt:lpwstr>
  </property>
  <property fmtid="{D5CDD505-2E9C-101B-9397-08002B2CF9AE}" pid="6" name="MSIP_Label_ed3826ce-7c18-471d-9596-93de5bae332e_SiteId">
    <vt:lpwstr>c0a02e2d-1186-410a-8895-0a4a252ebf17</vt:lpwstr>
  </property>
  <property fmtid="{D5CDD505-2E9C-101B-9397-08002B2CF9AE}" pid="7" name="MSIP_Label_ed3826ce-7c18-471d-9596-93de5bae332e_ActionId">
    <vt:lpwstr>1d6fbbe5-60c8-49e0-9cd4-37b9c84fe127</vt:lpwstr>
  </property>
  <property fmtid="{D5CDD505-2E9C-101B-9397-08002B2CF9AE}" pid="8" name="MSIP_Label_ed3826ce-7c18-471d-9596-93de5bae332e_ContentBits">
    <vt:lpwstr>0</vt:lpwstr>
  </property>
</Properties>
</file>